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康徳\Desktop\高崎サッカー育成協議会\サッカ\サッカーホームページ\2\2_perl\"/>
    </mc:Choice>
  </mc:AlternateContent>
  <bookViews>
    <workbookView xWindow="0" yWindow="0" windowWidth="19200" windowHeight="7290"/>
  </bookViews>
  <sheets>
    <sheet name="A組" sheetId="15" r:id="rId1"/>
    <sheet name="B組" sheetId="21" r:id="rId2"/>
    <sheet name="C組" sheetId="37" r:id="rId3"/>
    <sheet name="D組" sheetId="38" r:id="rId4"/>
    <sheet name="Ｅ組" sheetId="23" r:id="rId5"/>
    <sheet name="Sheet1" sheetId="26" r:id="rId6"/>
    <sheet name="Sheet3" sheetId="34" r:id="rId7"/>
  </sheets>
  <definedNames>
    <definedName name="_xlnm.Print_Area" localSheetId="0">A組!$A$1:$BA$80</definedName>
    <definedName name="_xlnm.Print_Area" localSheetId="1">B組!$A$1:$BA$80</definedName>
    <definedName name="_xlnm.Print_Area" localSheetId="2">C組!$A$1:$BB$80</definedName>
    <definedName name="_xlnm.Print_Area" localSheetId="3">D組!$A$1:$BB$80</definedName>
    <definedName name="_xlnm.Print_Area" localSheetId="4">Ｅ組!$A$1:$BB$80</definedName>
    <definedName name="_xlnm.Print_Area" localSheetId="5">Sheet1!$A$1:$L$54</definedName>
  </definedNames>
  <calcPr calcId="152511"/>
</workbook>
</file>

<file path=xl/calcChain.xml><?xml version="1.0" encoding="utf-8"?>
<calcChain xmlns="http://schemas.openxmlformats.org/spreadsheetml/2006/main">
  <c r="D15" i="23" l="1"/>
  <c r="D13" i="23"/>
  <c r="D11" i="23"/>
  <c r="D9" i="23"/>
  <c r="D15" i="38"/>
  <c r="W53" i="38" s="1"/>
  <c r="D13" i="38"/>
  <c r="D11" i="38"/>
  <c r="W45" i="38" s="1"/>
  <c r="D9" i="38"/>
  <c r="I6" i="38" s="1"/>
  <c r="W59" i="38"/>
  <c r="AS57" i="38"/>
  <c r="BM32" i="38"/>
  <c r="BL32" i="38"/>
  <c r="BK32" i="38"/>
  <c r="BJ32" i="38"/>
  <c r="AP30" i="38"/>
  <c r="AJ30" i="38"/>
  <c r="AS28" i="38"/>
  <c r="C24" i="38"/>
  <c r="AM23" i="38"/>
  <c r="AO30" i="38" s="1"/>
  <c r="AH23" i="38"/>
  <c r="AH30" i="38" s="1"/>
  <c r="AC23" i="38"/>
  <c r="AF30" i="38" s="1"/>
  <c r="BG21" i="38"/>
  <c r="BF21" i="38"/>
  <c r="BE21" i="38"/>
  <c r="BC21" i="38"/>
  <c r="BG19" i="38"/>
  <c r="BF19" i="38"/>
  <c r="BE19" i="38"/>
  <c r="BC19" i="38"/>
  <c r="BG17" i="38"/>
  <c r="BC17" i="38"/>
  <c r="AM17" i="38"/>
  <c r="AF17" i="38"/>
  <c r="BF17" i="38" s="1"/>
  <c r="AM15" i="38"/>
  <c r="AM13" i="38"/>
  <c r="AH13" i="38"/>
  <c r="W15" i="38" s="1"/>
  <c r="AD13" i="38"/>
  <c r="AA15" i="38" s="1"/>
  <c r="Z15" i="38" s="1"/>
  <c r="W55" i="38"/>
  <c r="AM11" i="38"/>
  <c r="AH11" i="38"/>
  <c r="P15" i="38" s="1"/>
  <c r="AD11" i="38"/>
  <c r="T15" i="38" s="1"/>
  <c r="AA11" i="38"/>
  <c r="P13" i="38" s="1"/>
  <c r="W11" i="38"/>
  <c r="Z11" i="38" s="1"/>
  <c r="AH9" i="38"/>
  <c r="I15" i="38" s="1"/>
  <c r="AD9" i="38"/>
  <c r="AA9" i="38"/>
  <c r="I13" i="38" s="1"/>
  <c r="W9" i="38"/>
  <c r="M13" i="38" s="1"/>
  <c r="T9" i="38"/>
  <c r="I11" i="38" s="1"/>
  <c r="P9" i="38"/>
  <c r="J53" i="38"/>
  <c r="AK6" i="38"/>
  <c r="W6" i="38"/>
  <c r="C6" i="38"/>
  <c r="D15" i="37"/>
  <c r="W53" i="37" s="1"/>
  <c r="D13" i="37"/>
  <c r="W55" i="37" s="1"/>
  <c r="D11" i="37"/>
  <c r="W45" i="37" s="1"/>
  <c r="D9" i="37"/>
  <c r="I6" i="37" s="1"/>
  <c r="W59" i="37"/>
  <c r="AS57" i="37"/>
  <c r="BM32" i="37"/>
  <c r="BL32" i="37"/>
  <c r="BK32" i="37"/>
  <c r="BJ32" i="37"/>
  <c r="AP30" i="37"/>
  <c r="AJ30" i="37"/>
  <c r="AS28" i="37"/>
  <c r="C24" i="37"/>
  <c r="AM23" i="37"/>
  <c r="AO30" i="37" s="1"/>
  <c r="AH23" i="37"/>
  <c r="AH30" i="37" s="1"/>
  <c r="AC23" i="37"/>
  <c r="AF30" i="37" s="1"/>
  <c r="BG21" i="37"/>
  <c r="BF21" i="37"/>
  <c r="BE21" i="37"/>
  <c r="BC21" i="37"/>
  <c r="BG19" i="37"/>
  <c r="BF19" i="37"/>
  <c r="BE19" i="37"/>
  <c r="BC19" i="37"/>
  <c r="BG17" i="37"/>
  <c r="BC17" i="37"/>
  <c r="AM17" i="37"/>
  <c r="AF17" i="37"/>
  <c r="BF17" i="37" s="1"/>
  <c r="AM15" i="37"/>
  <c r="T15" i="37"/>
  <c r="P15" i="37"/>
  <c r="AM13" i="37"/>
  <c r="AH13" i="37"/>
  <c r="W15" i="37" s="1"/>
  <c r="AG13" i="37"/>
  <c r="AD13" i="37"/>
  <c r="AA15" i="37" s="1"/>
  <c r="Z15" i="37" s="1"/>
  <c r="AM11" i="37"/>
  <c r="AH11" i="37"/>
  <c r="AG11" i="37"/>
  <c r="AD11" i="37"/>
  <c r="AA11" i="37"/>
  <c r="P13" i="37" s="1"/>
  <c r="W11" i="37"/>
  <c r="AH9" i="37"/>
  <c r="I15" i="37" s="1"/>
  <c r="AD9" i="37"/>
  <c r="AG9" i="37" s="1"/>
  <c r="AA9" i="37"/>
  <c r="I13" i="37" s="1"/>
  <c r="W9" i="37"/>
  <c r="M13" i="37" s="1"/>
  <c r="T9" i="37"/>
  <c r="I11" i="37" s="1"/>
  <c r="P9" i="37"/>
  <c r="AK6" i="37"/>
  <c r="C6" i="37"/>
  <c r="C17" i="21"/>
  <c r="C15" i="21"/>
  <c r="C13" i="21"/>
  <c r="C11" i="21"/>
  <c r="C9" i="21"/>
  <c r="C17" i="15"/>
  <c r="C15" i="15"/>
  <c r="C13" i="15"/>
  <c r="C11" i="15"/>
  <c r="C9" i="15"/>
  <c r="AG9" i="38" l="1"/>
  <c r="AG13" i="38"/>
  <c r="AV13" i="38"/>
  <c r="S15" i="38"/>
  <c r="AG11" i="38"/>
  <c r="Z9" i="38"/>
  <c r="Z11" i="37"/>
  <c r="S15" i="37"/>
  <c r="Z9" i="37"/>
  <c r="T13" i="38"/>
  <c r="S13" i="38" s="1"/>
  <c r="AT15" i="38"/>
  <c r="AT13" i="38"/>
  <c r="AX13" i="38" s="1"/>
  <c r="AT11" i="38"/>
  <c r="BF9" i="38"/>
  <c r="AC30" i="38"/>
  <c r="AI45" i="38"/>
  <c r="AI47" i="38"/>
  <c r="AI49" i="38"/>
  <c r="AI51" i="38"/>
  <c r="AI53" i="38"/>
  <c r="AI55" i="38"/>
  <c r="AD6" i="38"/>
  <c r="S9" i="38"/>
  <c r="BE9" i="38" s="1"/>
  <c r="AR9" i="38" s="1"/>
  <c r="M11" i="38"/>
  <c r="AV11" i="38" s="1"/>
  <c r="M15" i="38"/>
  <c r="AV15" i="38" s="1"/>
  <c r="BE17" i="38"/>
  <c r="AE30" i="38"/>
  <c r="AK30" i="38"/>
  <c r="AS45" i="38"/>
  <c r="AS47" i="38"/>
  <c r="AS49" i="38"/>
  <c r="AS51" i="38"/>
  <c r="AS53" i="38"/>
  <c r="AS55" i="38"/>
  <c r="AT9" i="38"/>
  <c r="AM30" i="38"/>
  <c r="J45" i="38"/>
  <c r="J47" i="38"/>
  <c r="J49" i="38"/>
  <c r="L13" i="38" s="1"/>
  <c r="J51" i="38"/>
  <c r="J55" i="38"/>
  <c r="P6" i="38"/>
  <c r="AV9" i="38"/>
  <c r="W47" i="38"/>
  <c r="W49" i="38"/>
  <c r="W51" i="38"/>
  <c r="J53" i="37"/>
  <c r="T13" i="37"/>
  <c r="AV13" i="37" s="1"/>
  <c r="W6" i="37"/>
  <c r="AT15" i="37"/>
  <c r="AT13" i="37"/>
  <c r="AT11" i="37"/>
  <c r="AC30" i="37"/>
  <c r="AI45" i="37"/>
  <c r="AI47" i="37"/>
  <c r="AI49" i="37"/>
  <c r="AI51" i="37"/>
  <c r="AI53" i="37"/>
  <c r="AI55" i="37"/>
  <c r="AD6" i="37"/>
  <c r="S9" i="37"/>
  <c r="BF9" i="37" s="1"/>
  <c r="M11" i="37"/>
  <c r="AV11" i="37" s="1"/>
  <c r="M15" i="37"/>
  <c r="AV15" i="37" s="1"/>
  <c r="BE17" i="37"/>
  <c r="AE30" i="37"/>
  <c r="AK30" i="37"/>
  <c r="AS45" i="37"/>
  <c r="AS47" i="37"/>
  <c r="AS49" i="37"/>
  <c r="AS51" i="37"/>
  <c r="AS53" i="37"/>
  <c r="AS55" i="37"/>
  <c r="AT9" i="37"/>
  <c r="AM30" i="37"/>
  <c r="J45" i="37"/>
  <c r="J47" i="37"/>
  <c r="J49" i="37"/>
  <c r="L13" i="37" s="1"/>
  <c r="J51" i="37"/>
  <c r="J55" i="37"/>
  <c r="P6" i="37"/>
  <c r="AV9" i="37"/>
  <c r="W47" i="37"/>
  <c r="W49" i="37"/>
  <c r="W51" i="37"/>
  <c r="AX11" i="38" l="1"/>
  <c r="BF13" i="38"/>
  <c r="AX11" i="37"/>
  <c r="AX13" i="37"/>
  <c r="S13" i="37"/>
  <c r="BF13" i="37"/>
  <c r="AX15" i="37"/>
  <c r="BE13" i="38"/>
  <c r="AX15" i="38"/>
  <c r="L11" i="38"/>
  <c r="L15" i="38"/>
  <c r="AX9" i="38"/>
  <c r="BC9" i="38" s="1"/>
  <c r="BE13" i="37"/>
  <c r="AR13" i="37" s="1"/>
  <c r="L11" i="37"/>
  <c r="BE9" i="37"/>
  <c r="AR9" i="37" s="1"/>
  <c r="L15" i="37"/>
  <c r="AX9" i="37"/>
  <c r="AR13" i="38" l="1"/>
  <c r="BC13" i="38"/>
  <c r="BG13" i="38"/>
  <c r="BE15" i="38"/>
  <c r="BF15" i="38"/>
  <c r="BG9" i="38"/>
  <c r="BE11" i="38"/>
  <c r="BF11" i="38"/>
  <c r="BC9" i="37"/>
  <c r="BG9" i="37"/>
  <c r="BF11" i="37"/>
  <c r="BE11" i="37"/>
  <c r="BE15" i="37"/>
  <c r="BF15" i="37"/>
  <c r="BC13" i="37"/>
  <c r="BG13" i="37"/>
  <c r="AR11" i="37" l="1"/>
  <c r="BC11" i="37" s="1"/>
  <c r="AR15" i="38"/>
  <c r="AR11" i="38"/>
  <c r="AR15" i="37"/>
  <c r="BG11" i="37" l="1"/>
  <c r="BC11" i="38"/>
  <c r="BG11" i="38"/>
  <c r="BC15" i="38"/>
  <c r="BG15" i="38"/>
  <c r="BC15" i="37"/>
  <c r="BG15" i="37"/>
  <c r="BA15" i="37" s="1"/>
  <c r="X23" i="37" s="1"/>
  <c r="BA15" i="38" l="1"/>
  <c r="X23" i="38" s="1"/>
  <c r="AA30" i="38" s="1"/>
  <c r="BA11" i="38"/>
  <c r="N23" i="38" s="1"/>
  <c r="BA13" i="38"/>
  <c r="S23" i="38" s="1"/>
  <c r="BA9" i="38"/>
  <c r="AA30" i="37"/>
  <c r="Z30" i="37"/>
  <c r="X30" i="37"/>
  <c r="BA9" i="37"/>
  <c r="BA13" i="37"/>
  <c r="S23" i="37" s="1"/>
  <c r="BA11" i="37"/>
  <c r="N23" i="37" s="1"/>
  <c r="X30" i="38" l="1"/>
  <c r="Z30" i="38"/>
  <c r="N30" i="38"/>
  <c r="Q30" i="38"/>
  <c r="P30" i="38"/>
  <c r="V28" i="38"/>
  <c r="AB26" i="38"/>
  <c r="AH24" i="38"/>
  <c r="AN28" i="38"/>
  <c r="I28" i="38"/>
  <c r="V26" i="38"/>
  <c r="AB24" i="38"/>
  <c r="AH28" i="38"/>
  <c r="AN26" i="38"/>
  <c r="I26" i="38"/>
  <c r="V24" i="38"/>
  <c r="AB28" i="38"/>
  <c r="AH26" i="38"/>
  <c r="AN24" i="38"/>
  <c r="I24" i="38"/>
  <c r="I23" i="38"/>
  <c r="U30" i="38"/>
  <c r="S30" i="38"/>
  <c r="V30" i="38"/>
  <c r="V28" i="37"/>
  <c r="AB26" i="37"/>
  <c r="AH24" i="37"/>
  <c r="AN28" i="37"/>
  <c r="I28" i="37"/>
  <c r="V26" i="37"/>
  <c r="AB24" i="37"/>
  <c r="AH28" i="37"/>
  <c r="AN26" i="37"/>
  <c r="I26" i="37"/>
  <c r="V24" i="37"/>
  <c r="AB28" i="37"/>
  <c r="AH26" i="37"/>
  <c r="AN24" i="37"/>
  <c r="I24" i="37"/>
  <c r="I23" i="37"/>
  <c r="N30" i="37"/>
  <c r="Q30" i="37"/>
  <c r="P30" i="37"/>
  <c r="U30" i="37"/>
  <c r="S30" i="37"/>
  <c r="V30" i="37"/>
  <c r="AM15" i="23"/>
  <c r="AM13" i="23"/>
  <c r="AH13" i="23"/>
  <c r="W15" i="23" s="1"/>
  <c r="AD13" i="23"/>
  <c r="AA15" i="23" s="1"/>
  <c r="AM11" i="23"/>
  <c r="AH11" i="23"/>
  <c r="P15" i="23" s="1"/>
  <c r="AD11" i="23"/>
  <c r="AG11" i="23" s="1"/>
  <c r="AA11" i="23"/>
  <c r="P13" i="23" s="1"/>
  <c r="W11" i="23"/>
  <c r="T13" i="23" s="1"/>
  <c r="AH9" i="23"/>
  <c r="I15" i="23" s="1"/>
  <c r="AD9" i="23"/>
  <c r="M15" i="23" s="1"/>
  <c r="AA9" i="23"/>
  <c r="I13" i="23" s="1"/>
  <c r="W9" i="23"/>
  <c r="AT9" i="23" s="1"/>
  <c r="T9" i="23"/>
  <c r="I11" i="23" s="1"/>
  <c r="P9" i="23"/>
  <c r="M11" i="23" s="1"/>
  <c r="AG9" i="23" l="1"/>
  <c r="L30" i="38"/>
  <c r="BL30" i="38" s="1"/>
  <c r="BL34" i="38" s="1"/>
  <c r="K30" i="38"/>
  <c r="I30" i="38"/>
  <c r="L30" i="37"/>
  <c r="BL30" i="37" s="1"/>
  <c r="BL34" i="37" s="1"/>
  <c r="K30" i="37"/>
  <c r="I30" i="37"/>
  <c r="AV11" i="23"/>
  <c r="S9" i="23"/>
  <c r="S13" i="23"/>
  <c r="T15" i="23"/>
  <c r="S15" i="23" s="1"/>
  <c r="AV9" i="23"/>
  <c r="AX9" i="23" s="1"/>
  <c r="L15" i="23"/>
  <c r="AT15" i="23"/>
  <c r="AT11" i="23"/>
  <c r="L11" i="23"/>
  <c r="AT13" i="23"/>
  <c r="Z15" i="23"/>
  <c r="M13" i="23"/>
  <c r="AV13" i="23" s="1"/>
  <c r="Z9" i="23"/>
  <c r="AG13" i="23"/>
  <c r="Z11" i="23"/>
  <c r="BG30" i="38" l="1"/>
  <c r="BF30" i="38"/>
  <c r="BK30" i="38"/>
  <c r="BK34" i="38" s="1"/>
  <c r="BE30" i="38"/>
  <c r="BG30" i="37"/>
  <c r="BF30" i="37"/>
  <c r="BK30" i="37"/>
  <c r="BK34" i="37" s="1"/>
  <c r="BE30" i="37"/>
  <c r="AX11" i="23"/>
  <c r="AV15" i="23"/>
  <c r="AX15" i="23" s="1"/>
  <c r="AX13" i="23"/>
  <c r="BJ30" i="38" l="1"/>
  <c r="BJ34" i="38" s="1"/>
  <c r="BJ30" i="37"/>
  <c r="BJ34" i="37" s="1"/>
  <c r="AS55" i="23" l="1"/>
  <c r="AI51" i="23"/>
  <c r="W59" i="23"/>
  <c r="AS57" i="23"/>
  <c r="AS53" i="23"/>
  <c r="BM32" i="23"/>
  <c r="BL32" i="23"/>
  <c r="BK32" i="23"/>
  <c r="BJ32" i="23"/>
  <c r="AS28" i="23"/>
  <c r="C24" i="23"/>
  <c r="AM23" i="23"/>
  <c r="AO30" i="23" s="1"/>
  <c r="AH23" i="23"/>
  <c r="AH30" i="23" s="1"/>
  <c r="BG21" i="23"/>
  <c r="BF21" i="23"/>
  <c r="BE21" i="23"/>
  <c r="BC21" i="23"/>
  <c r="BG19" i="23"/>
  <c r="BF19" i="23"/>
  <c r="BE19" i="23"/>
  <c r="BC19" i="23"/>
  <c r="AM17" i="23"/>
  <c r="AF17" i="23"/>
  <c r="BE17" i="23" s="1"/>
  <c r="BF9" i="23"/>
  <c r="BE9" i="23"/>
  <c r="AR9" i="23" s="1"/>
  <c r="AK6" i="23"/>
  <c r="C6" i="23"/>
  <c r="BF15" i="23" l="1"/>
  <c r="BF11" i="23"/>
  <c r="BG9" i="23"/>
  <c r="AI53" i="23"/>
  <c r="AD6" i="23"/>
  <c r="AS49" i="23"/>
  <c r="AI47" i="23"/>
  <c r="AI45" i="23"/>
  <c r="W55" i="23"/>
  <c r="AS45" i="23"/>
  <c r="W6" i="23"/>
  <c r="AI55" i="23"/>
  <c r="AI49" i="23"/>
  <c r="BE11" i="23"/>
  <c r="BF17" i="23"/>
  <c r="AP30" i="23"/>
  <c r="BE15" i="23"/>
  <c r="AJ30" i="23"/>
  <c r="AK30" i="23"/>
  <c r="AS47" i="23"/>
  <c r="AS51" i="23"/>
  <c r="I6" i="23"/>
  <c r="AM30" i="23"/>
  <c r="J45" i="23"/>
  <c r="J47" i="23"/>
  <c r="J49" i="23"/>
  <c r="L13" i="23" s="1"/>
  <c r="BE13" i="23" s="1"/>
  <c r="J51" i="23"/>
  <c r="J53" i="23"/>
  <c r="J55" i="23"/>
  <c r="P6" i="23"/>
  <c r="W45" i="23"/>
  <c r="W47" i="23"/>
  <c r="W49" i="23"/>
  <c r="W51" i="23"/>
  <c r="W53" i="23"/>
  <c r="BF13" i="23" l="1"/>
  <c r="AR13" i="23" s="1"/>
  <c r="AR11" i="23"/>
  <c r="AR15" i="23"/>
  <c r="BG15" i="23" s="1"/>
  <c r="BC9" i="23"/>
  <c r="BC17" i="23"/>
  <c r="BG17" i="23"/>
  <c r="BC15" i="23" l="1"/>
  <c r="BG13" i="23"/>
  <c r="BC13" i="23"/>
  <c r="BG11" i="23"/>
  <c r="BA9" i="23" s="1"/>
  <c r="I23" i="23" s="1"/>
  <c r="K30" i="23" s="1"/>
  <c r="BC11" i="23"/>
  <c r="AC23" i="23"/>
  <c r="AC30" i="23" s="1"/>
  <c r="BA13" i="23" l="1"/>
  <c r="S23" i="23" s="1"/>
  <c r="U30" i="23" s="1"/>
  <c r="BA11" i="23"/>
  <c r="N23" i="23" s="1"/>
  <c r="Q30" i="23" s="1"/>
  <c r="BA15" i="23"/>
  <c r="X23" i="23" s="1"/>
  <c r="Z30" i="23" s="1"/>
  <c r="I30" i="23"/>
  <c r="L30" i="23"/>
  <c r="AF30" i="23"/>
  <c r="AE30" i="23"/>
  <c r="AR63" i="21"/>
  <c r="AR69" i="21"/>
  <c r="AR65" i="21"/>
  <c r="AR61" i="21"/>
  <c r="AR67" i="21"/>
  <c r="V73" i="21"/>
  <c r="AR57" i="21"/>
  <c r="V55" i="21"/>
  <c r="BL32" i="21"/>
  <c r="BK32" i="21"/>
  <c r="BJ32" i="21"/>
  <c r="BI32" i="21"/>
  <c r="AR28" i="21"/>
  <c r="B24" i="21"/>
  <c r="AL23" i="21"/>
  <c r="AN30" i="21" s="1"/>
  <c r="AG23" i="21"/>
  <c r="AG30" i="21" s="1"/>
  <c r="BF21" i="21"/>
  <c r="BB21" i="21"/>
  <c r="J21" i="21"/>
  <c r="BF19" i="21"/>
  <c r="BB19" i="21"/>
  <c r="AD19" i="21"/>
  <c r="AJ17" i="21"/>
  <c r="AB19" i="21" s="1"/>
  <c r="AI17" i="21"/>
  <c r="AG17" i="21"/>
  <c r="AE19" i="21" s="1"/>
  <c r="AE15" i="21"/>
  <c r="W17" i="21" s="1"/>
  <c r="AB15" i="21"/>
  <c r="Z17" i="21" s="1"/>
  <c r="AE13" i="21"/>
  <c r="R17" i="21" s="1"/>
  <c r="AB13" i="21"/>
  <c r="U17" i="21" s="1"/>
  <c r="Z13" i="21"/>
  <c r="R15" i="21" s="1"/>
  <c r="W13" i="21"/>
  <c r="U15" i="21" s="1"/>
  <c r="AE11" i="21"/>
  <c r="M17" i="21" s="1"/>
  <c r="AB11" i="21"/>
  <c r="P17" i="21" s="1"/>
  <c r="Z11" i="21"/>
  <c r="M15" i="21" s="1"/>
  <c r="W11" i="21"/>
  <c r="P15" i="21" s="1"/>
  <c r="U11" i="21"/>
  <c r="M13" i="21" s="1"/>
  <c r="R11" i="21"/>
  <c r="P13" i="21" s="1"/>
  <c r="AO9" i="21"/>
  <c r="H21" i="21" s="1"/>
  <c r="AN9" i="21"/>
  <c r="AL9" i="21"/>
  <c r="K21" i="21" s="1"/>
  <c r="AE9" i="21"/>
  <c r="H17" i="21" s="1"/>
  <c r="AB9" i="21"/>
  <c r="K17" i="21" s="1"/>
  <c r="Z9" i="21"/>
  <c r="H15" i="21" s="1"/>
  <c r="W9" i="21"/>
  <c r="K15" i="21" s="1"/>
  <c r="U9" i="21"/>
  <c r="H13" i="21" s="1"/>
  <c r="R9" i="21"/>
  <c r="K13" i="21" s="1"/>
  <c r="P9" i="21"/>
  <c r="H11" i="21" s="1"/>
  <c r="M9" i="21"/>
  <c r="K11" i="21" s="1"/>
  <c r="AL6" i="21"/>
  <c r="AG6" i="21"/>
  <c r="B6" i="21"/>
  <c r="S30" i="23" l="1"/>
  <c r="V30" i="23"/>
  <c r="X30" i="23"/>
  <c r="AA30" i="23"/>
  <c r="V28" i="23"/>
  <c r="N30" i="23"/>
  <c r="I24" i="23"/>
  <c r="AN28" i="23"/>
  <c r="AH28" i="23"/>
  <c r="AN24" i="23"/>
  <c r="AB26" i="23"/>
  <c r="AB24" i="23"/>
  <c r="P30" i="23"/>
  <c r="I26" i="23"/>
  <c r="AN26" i="23"/>
  <c r="V24" i="23"/>
  <c r="AB28" i="23"/>
  <c r="I28" i="23"/>
  <c r="AH24" i="23"/>
  <c r="AH26" i="23"/>
  <c r="V26" i="23"/>
  <c r="Y17" i="21"/>
  <c r="AI30" i="21"/>
  <c r="AO30" i="21"/>
  <c r="BL30" i="23"/>
  <c r="BL34" i="23" s="1"/>
  <c r="J11" i="21"/>
  <c r="O9" i="21"/>
  <c r="T15" i="21"/>
  <c r="AD9" i="21"/>
  <c r="J15" i="21"/>
  <c r="Y11" i="21"/>
  <c r="AS15" i="21"/>
  <c r="Y13" i="21"/>
  <c r="J17" i="21"/>
  <c r="O13" i="21"/>
  <c r="AS11" i="21"/>
  <c r="T11" i="21"/>
  <c r="AD15" i="21"/>
  <c r="O17" i="21"/>
  <c r="AS17" i="21"/>
  <c r="T17" i="21"/>
  <c r="AU11" i="21"/>
  <c r="AU9" i="21"/>
  <c r="AD11" i="21"/>
  <c r="Y9" i="21"/>
  <c r="AU17" i="21"/>
  <c r="AD13" i="21"/>
  <c r="AS13" i="21"/>
  <c r="AU15" i="21"/>
  <c r="O15" i="21"/>
  <c r="AU13" i="21"/>
  <c r="J13" i="21"/>
  <c r="AS9" i="21"/>
  <c r="T9" i="21"/>
  <c r="M6" i="21"/>
  <c r="AR45" i="21"/>
  <c r="I63" i="21"/>
  <c r="AH49" i="21"/>
  <c r="V69" i="21"/>
  <c r="AH45" i="21"/>
  <c r="AR49" i="21"/>
  <c r="I61" i="21"/>
  <c r="AH53" i="21"/>
  <c r="W6" i="21"/>
  <c r="V67" i="21"/>
  <c r="R6" i="21"/>
  <c r="AH51" i="21"/>
  <c r="I67" i="21"/>
  <c r="AH47" i="21"/>
  <c r="AR53" i="21"/>
  <c r="I69" i="21"/>
  <c r="I65" i="21"/>
  <c r="BD21" i="21"/>
  <c r="BE21" i="21"/>
  <c r="BE19" i="21"/>
  <c r="BD19" i="21"/>
  <c r="AR47" i="21"/>
  <c r="V63" i="21"/>
  <c r="V65" i="21"/>
  <c r="AL30" i="21"/>
  <c r="I45" i="21"/>
  <c r="I47" i="21"/>
  <c r="I49" i="21"/>
  <c r="I51" i="21"/>
  <c r="I53" i="21"/>
  <c r="AH61" i="21"/>
  <c r="AH63" i="21"/>
  <c r="AH65" i="21"/>
  <c r="AH67" i="21"/>
  <c r="AH69" i="21"/>
  <c r="AJ30" i="21"/>
  <c r="AR51" i="21"/>
  <c r="V61" i="21"/>
  <c r="H6" i="21"/>
  <c r="AB6" i="21"/>
  <c r="V45" i="21"/>
  <c r="V47" i="21"/>
  <c r="V49" i="21"/>
  <c r="V51" i="21"/>
  <c r="V53" i="21"/>
  <c r="AH45" i="15"/>
  <c r="AH63" i="15"/>
  <c r="I67" i="15"/>
  <c r="I47" i="15"/>
  <c r="I69" i="15"/>
  <c r="V73" i="15"/>
  <c r="AR57" i="15"/>
  <c r="V55" i="15"/>
  <c r="BL32" i="15"/>
  <c r="BK32" i="15"/>
  <c r="BJ32" i="15"/>
  <c r="BI32" i="15"/>
  <c r="AR28" i="15"/>
  <c r="B24" i="15"/>
  <c r="AL23" i="15"/>
  <c r="AO30" i="15" s="1"/>
  <c r="AG23" i="15"/>
  <c r="AI30" i="15" s="1"/>
  <c r="BF21" i="15"/>
  <c r="BB21" i="15"/>
  <c r="J21" i="15"/>
  <c r="BF19" i="15"/>
  <c r="BB19" i="15"/>
  <c r="AD19" i="15"/>
  <c r="AJ17" i="15"/>
  <c r="AB19" i="15" s="1"/>
  <c r="BE19" i="15" s="1"/>
  <c r="AI17" i="15"/>
  <c r="AG17" i="15"/>
  <c r="AE19" i="15" s="1"/>
  <c r="AE15" i="15"/>
  <c r="W17" i="15" s="1"/>
  <c r="AB15" i="15"/>
  <c r="Z17" i="15" s="1"/>
  <c r="AE13" i="15"/>
  <c r="R17" i="15" s="1"/>
  <c r="AB13" i="15"/>
  <c r="Z13" i="15"/>
  <c r="R15" i="15" s="1"/>
  <c r="W13" i="15"/>
  <c r="U15" i="15" s="1"/>
  <c r="AE11" i="15"/>
  <c r="M17" i="15" s="1"/>
  <c r="AB11" i="15"/>
  <c r="P17" i="15" s="1"/>
  <c r="Z11" i="15"/>
  <c r="M15" i="15" s="1"/>
  <c r="W11" i="15"/>
  <c r="U11" i="15"/>
  <c r="M13" i="15" s="1"/>
  <c r="R11" i="15"/>
  <c r="AO9" i="15"/>
  <c r="H21" i="15" s="1"/>
  <c r="AN9" i="15"/>
  <c r="AL9" i="15"/>
  <c r="K21" i="15" s="1"/>
  <c r="AE9" i="15"/>
  <c r="AB9" i="15"/>
  <c r="K17" i="15" s="1"/>
  <c r="Z9" i="15"/>
  <c r="H15" i="15" s="1"/>
  <c r="W9" i="15"/>
  <c r="K15" i="15" s="1"/>
  <c r="U9" i="15"/>
  <c r="H13" i="15" s="1"/>
  <c r="R9" i="15"/>
  <c r="K13" i="15" s="1"/>
  <c r="P9" i="15"/>
  <c r="H11" i="15" s="1"/>
  <c r="M9" i="15"/>
  <c r="K11" i="15" s="1"/>
  <c r="AL6" i="15"/>
  <c r="AG6" i="15"/>
  <c r="B6" i="15"/>
  <c r="BF30" i="23" l="1"/>
  <c r="BD15" i="21"/>
  <c r="BG30" i="23"/>
  <c r="BK30" i="23"/>
  <c r="BK34" i="23" s="1"/>
  <c r="BE30" i="23"/>
  <c r="T11" i="15"/>
  <c r="AW15" i="21"/>
  <c r="Y11" i="15"/>
  <c r="BE17" i="21"/>
  <c r="BD13" i="21"/>
  <c r="BD17" i="21"/>
  <c r="BE15" i="21"/>
  <c r="AW13" i="21"/>
  <c r="O17" i="15"/>
  <c r="BE11" i="21"/>
  <c r="BD11" i="21"/>
  <c r="BE9" i="21"/>
  <c r="BE13" i="21"/>
  <c r="BD9" i="21"/>
  <c r="AW17" i="21"/>
  <c r="AW11" i="21"/>
  <c r="AW9" i="21"/>
  <c r="T15" i="15"/>
  <c r="AD9" i="15"/>
  <c r="AD15" i="15"/>
  <c r="Y17" i="15"/>
  <c r="AD11" i="15"/>
  <c r="BD11" i="15" s="1"/>
  <c r="AD13" i="15"/>
  <c r="AU11" i="15"/>
  <c r="Y9" i="15"/>
  <c r="BD19" i="15"/>
  <c r="AB6" i="15"/>
  <c r="AH67" i="15"/>
  <c r="U17" i="15"/>
  <c r="AU17" i="15" s="1"/>
  <c r="W6" i="15"/>
  <c r="I61" i="15"/>
  <c r="I49" i="15"/>
  <c r="AH69" i="15"/>
  <c r="R6" i="15"/>
  <c r="I63" i="15"/>
  <c r="I53" i="15"/>
  <c r="AH65" i="15"/>
  <c r="BE11" i="15"/>
  <c r="AS11" i="15"/>
  <c r="J11" i="15"/>
  <c r="AU13" i="15"/>
  <c r="AS15" i="15"/>
  <c r="J15" i="15"/>
  <c r="BE21" i="15"/>
  <c r="BD21" i="15"/>
  <c r="H17" i="15"/>
  <c r="I45" i="15"/>
  <c r="H6" i="15"/>
  <c r="T9" i="15"/>
  <c r="AS9" i="15"/>
  <c r="J13" i="15"/>
  <c r="P13" i="15"/>
  <c r="O13" i="15" s="1"/>
  <c r="AS13" i="15"/>
  <c r="Y13" i="15"/>
  <c r="P15" i="15"/>
  <c r="AU15" i="15" s="1"/>
  <c r="AJ30" i="15"/>
  <c r="AR45" i="15"/>
  <c r="AR47" i="15"/>
  <c r="AR49" i="15"/>
  <c r="AR51" i="15"/>
  <c r="AR53" i="15"/>
  <c r="V61" i="15"/>
  <c r="V63" i="15"/>
  <c r="V65" i="15"/>
  <c r="V67" i="15"/>
  <c r="V69" i="15"/>
  <c r="AL30" i="15"/>
  <c r="I51" i="15"/>
  <c r="AH61" i="15"/>
  <c r="AG30" i="15"/>
  <c r="AN30" i="15"/>
  <c r="V45" i="15"/>
  <c r="V47" i="15"/>
  <c r="V49" i="15"/>
  <c r="V51" i="15"/>
  <c r="V53" i="15"/>
  <c r="AR61" i="15"/>
  <c r="AR63" i="15"/>
  <c r="AR65" i="15"/>
  <c r="AR67" i="15"/>
  <c r="AR69" i="15"/>
  <c r="M6" i="15"/>
  <c r="O9" i="15"/>
  <c r="AU9" i="15"/>
  <c r="AH47" i="15"/>
  <c r="AH49" i="15"/>
  <c r="AH51" i="15"/>
  <c r="AH53" i="15"/>
  <c r="I65" i="15"/>
  <c r="BJ30" i="23" l="1"/>
  <c r="BJ34" i="23" s="1"/>
  <c r="AQ15" i="21"/>
  <c r="AQ13" i="21"/>
  <c r="BB13" i="21" s="1"/>
  <c r="AQ17" i="21"/>
  <c r="BF17" i="21" s="1"/>
  <c r="AQ11" i="21"/>
  <c r="BB11" i="21" s="1"/>
  <c r="AQ9" i="21"/>
  <c r="BB9" i="21" s="1"/>
  <c r="AW13" i="15"/>
  <c r="BF15" i="21"/>
  <c r="BB15" i="21"/>
  <c r="AW11" i="15"/>
  <c r="T17" i="15"/>
  <c r="BD9" i="15"/>
  <c r="BE13" i="15"/>
  <c r="BD13" i="15"/>
  <c r="BE9" i="15"/>
  <c r="AW9" i="15"/>
  <c r="J17" i="15"/>
  <c r="AS17" i="15"/>
  <c r="AW17" i="15" s="1"/>
  <c r="O15" i="15"/>
  <c r="BD15" i="15" s="1"/>
  <c r="AQ11" i="15"/>
  <c r="AW15" i="15"/>
  <c r="BF13" i="21" l="1"/>
  <c r="BB17" i="21"/>
  <c r="BF11" i="21"/>
  <c r="BF9" i="21"/>
  <c r="BD17" i="15"/>
  <c r="AQ9" i="15"/>
  <c r="BF9" i="15" s="1"/>
  <c r="AQ13" i="15"/>
  <c r="BF13" i="15" s="1"/>
  <c r="BE17" i="15"/>
  <c r="BF11" i="15"/>
  <c r="BB11" i="15"/>
  <c r="BE15" i="15"/>
  <c r="AQ15" i="15" s="1"/>
  <c r="M23" i="21" l="1"/>
  <c r="H23" i="21"/>
  <c r="J30" i="21" s="1"/>
  <c r="R23" i="21"/>
  <c r="R30" i="21" s="1"/>
  <c r="AB23" i="21"/>
  <c r="AD30" i="21" s="1"/>
  <c r="W23" i="21"/>
  <c r="Z30" i="21" s="1"/>
  <c r="AQ17" i="15"/>
  <c r="BF17" i="15" s="1"/>
  <c r="BB9" i="15"/>
  <c r="BB13" i="15"/>
  <c r="BF15" i="15"/>
  <c r="BB15" i="15"/>
  <c r="M30" i="21" l="1"/>
  <c r="P30" i="21"/>
  <c r="O30" i="21"/>
  <c r="M23" i="15"/>
  <c r="M30" i="15" s="1"/>
  <c r="W23" i="15"/>
  <c r="AB23" i="15"/>
  <c r="AE30" i="15" s="1"/>
  <c r="R23" i="15"/>
  <c r="U30" i="15" s="1"/>
  <c r="BB17" i="15"/>
  <c r="AA28" i="21"/>
  <c r="U28" i="21"/>
  <c r="H30" i="21"/>
  <c r="AA24" i="21"/>
  <c r="AG28" i="21"/>
  <c r="AG24" i="21"/>
  <c r="U24" i="21"/>
  <c r="H23" i="15"/>
  <c r="AM24" i="21"/>
  <c r="AM26" i="21"/>
  <c r="K30" i="21"/>
  <c r="U26" i="21"/>
  <c r="H24" i="21"/>
  <c r="AA26" i="21"/>
  <c r="H26" i="21"/>
  <c r="AG26" i="21"/>
  <c r="H28" i="21"/>
  <c r="AM28" i="21"/>
  <c r="Y30" i="21"/>
  <c r="AE30" i="21"/>
  <c r="W30" i="21"/>
  <c r="AB30" i="21"/>
  <c r="T30" i="21"/>
  <c r="U30" i="21"/>
  <c r="O30" i="15" l="1"/>
  <c r="P30" i="15"/>
  <c r="Z30" i="15"/>
  <c r="Y30" i="15"/>
  <c r="W30" i="15"/>
  <c r="BJ30" i="21"/>
  <c r="BJ34" i="21" s="1"/>
  <c r="BD30" i="21"/>
  <c r="BK30" i="21"/>
  <c r="BK34" i="21" s="1"/>
  <c r="AM24" i="15"/>
  <c r="AM26" i="15"/>
  <c r="U28" i="15"/>
  <c r="U26" i="15"/>
  <c r="AA24" i="15"/>
  <c r="U24" i="15"/>
  <c r="AM28" i="15"/>
  <c r="H26" i="15"/>
  <c r="AA26" i="15"/>
  <c r="H24" i="15"/>
  <c r="AB30" i="15"/>
  <c r="R30" i="15"/>
  <c r="AD30" i="15"/>
  <c r="T30" i="15"/>
  <c r="BF30" i="21"/>
  <c r="BE30" i="21"/>
  <c r="H28" i="15"/>
  <c r="AG26" i="15"/>
  <c r="AG28" i="15"/>
  <c r="AG24" i="15"/>
  <c r="AA28" i="15"/>
  <c r="H30" i="15"/>
  <c r="K30" i="15"/>
  <c r="BK30" i="15" s="1"/>
  <c r="BK34" i="15" s="1"/>
  <c r="J30" i="15"/>
  <c r="BI30" i="21" l="1"/>
  <c r="BI34" i="21" s="1"/>
  <c r="BF30" i="15"/>
  <c r="BJ30" i="15"/>
  <c r="BJ34" i="15" s="1"/>
  <c r="BD30" i="15"/>
  <c r="BE30" i="15"/>
  <c r="BI30" i="15" l="1"/>
  <c r="BI34" i="15" s="1"/>
</calcChain>
</file>

<file path=xl/sharedStrings.xml><?xml version="1.0" encoding="utf-8"?>
<sst xmlns="http://schemas.openxmlformats.org/spreadsheetml/2006/main" count="449" uniqueCount="186">
  <si>
    <t>組</t>
    <rPh sb="0" eb="1">
      <t>クミ</t>
    </rPh>
    <phoneticPr fontId="9"/>
  </si>
  <si>
    <t>失点</t>
    <rPh sb="0" eb="2">
      <t>シッテン</t>
    </rPh>
    <phoneticPr fontId="9"/>
  </si>
  <si>
    <t>１．    勝ち点は、勝ち＝３、引き分け＝１、負け＝０　とする</t>
  </si>
  <si>
    <t>２．    順位は、勝ち点、得失点差、総得点、当該チームの勝敗の順で決定する。</t>
  </si>
  <si>
    <t>勝点</t>
    <rPh sb="0" eb="1">
      <t>カチ</t>
    </rPh>
    <rPh sb="1" eb="2">
      <t>テン</t>
    </rPh>
    <phoneticPr fontId="9"/>
  </si>
  <si>
    <t>得点</t>
    <rPh sb="0" eb="1">
      <t>トク</t>
    </rPh>
    <rPh sb="1" eb="2">
      <t>テン</t>
    </rPh>
    <phoneticPr fontId="9"/>
  </si>
  <si>
    <t>得失</t>
    <rPh sb="0" eb="2">
      <t>トクシツ</t>
    </rPh>
    <phoneticPr fontId="9"/>
  </si>
  <si>
    <t>３位</t>
    <rPh sb="1" eb="2">
      <t>イ</t>
    </rPh>
    <phoneticPr fontId="9"/>
  </si>
  <si>
    <t>組</t>
  </si>
  <si>
    <t>会場</t>
  </si>
  <si>
    <t>勝点</t>
  </si>
  <si>
    <t>得点</t>
  </si>
  <si>
    <t>失点</t>
  </si>
  <si>
    <t>得失差</t>
  </si>
  <si>
    <t>順位</t>
  </si>
  <si>
    <t>○</t>
  </si>
  <si>
    <t>△</t>
  </si>
  <si>
    <t>１位</t>
  </si>
  <si>
    <t>２位</t>
  </si>
  <si>
    <t>×</t>
  </si>
  <si>
    <t>ﾁｰﾑ名</t>
  </si>
  <si>
    <t>対７位</t>
  </si>
  <si>
    <t>注）</t>
  </si>
  <si>
    <t>差</t>
  </si>
  <si>
    <t>副審</t>
  </si>
  <si>
    <t>①</t>
  </si>
  <si>
    <t>９：００</t>
    <phoneticPr fontId="26"/>
  </si>
  <si>
    <t>②</t>
  </si>
  <si>
    <t>③</t>
  </si>
  <si>
    <t>④</t>
  </si>
  <si>
    <t>⑤</t>
  </si>
  <si>
    <t>※　黄色の枠に記入して下さい。</t>
    <rPh sb="2" eb="4">
      <t>キイロ</t>
    </rPh>
    <rPh sb="5" eb="6">
      <t>ワク</t>
    </rPh>
    <rPh sb="7" eb="9">
      <t>キニュウ</t>
    </rPh>
    <rPh sb="11" eb="12">
      <t>クダ</t>
    </rPh>
    <phoneticPr fontId="26"/>
  </si>
  <si>
    <t>時間</t>
  </si>
  <si>
    <t>対戦</t>
  </si>
  <si>
    <t>審判</t>
  </si>
  <si>
    <t>和田橋A</t>
    <rPh sb="0" eb="2">
      <t>ワダ</t>
    </rPh>
    <rPh sb="2" eb="3">
      <t>バシ</t>
    </rPh>
    <phoneticPr fontId="9"/>
  </si>
  <si>
    <t>主審</t>
    <phoneticPr fontId="9"/>
  </si>
  <si>
    <t>審判</t>
    <phoneticPr fontId="24"/>
  </si>
  <si>
    <t>和田橋B</t>
    <rPh sb="0" eb="2">
      <t>ワダ</t>
    </rPh>
    <rPh sb="2" eb="3">
      <t>バシ</t>
    </rPh>
    <phoneticPr fontId="9"/>
  </si>
  <si>
    <t>A　組</t>
    <rPh sb="2" eb="3">
      <t>クミ</t>
    </rPh>
    <phoneticPr fontId="9"/>
  </si>
  <si>
    <t>B　組</t>
    <rPh sb="2" eb="3">
      <t>クミ</t>
    </rPh>
    <phoneticPr fontId="9"/>
  </si>
  <si>
    <t>C　組</t>
    <rPh sb="2" eb="3">
      <t>クミ</t>
    </rPh>
    <phoneticPr fontId="9"/>
  </si>
  <si>
    <t>D　組</t>
    <rPh sb="2" eb="3">
      <t>クミ</t>
    </rPh>
    <phoneticPr fontId="9"/>
  </si>
  <si>
    <t>日 程</t>
    <rPh sb="0" eb="1">
      <t>ヒ</t>
    </rPh>
    <rPh sb="2" eb="3">
      <t>ホド</t>
    </rPh>
    <phoneticPr fontId="9"/>
  </si>
  <si>
    <t xml:space="preserve"> コート幹事</t>
    <rPh sb="4" eb="6">
      <t>カンジ</t>
    </rPh>
    <phoneticPr fontId="9"/>
  </si>
  <si>
    <r>
      <t>※ 予備日は、</t>
    </r>
    <r>
      <rPr>
        <sz val="12"/>
        <color indexed="8"/>
        <rFont val="ＭＳ Ｐゴシック"/>
        <family val="3"/>
        <charset val="128"/>
      </rPr>
      <t>中止となった試合をそのまま予備日に行う</t>
    </r>
    <rPh sb="2" eb="5">
      <t>ヨビビ</t>
    </rPh>
    <rPh sb="7" eb="9">
      <t>チュウシ</t>
    </rPh>
    <rPh sb="13" eb="15">
      <t>シアイ</t>
    </rPh>
    <rPh sb="20" eb="23">
      <t>ヨビビ</t>
    </rPh>
    <rPh sb="24" eb="25">
      <t>オコナ</t>
    </rPh>
    <phoneticPr fontId="9"/>
  </si>
  <si>
    <t>　　雨天の場合は、７：００に決定します、下記担当までチーム代表者が確認のこと。（７：００以降）</t>
    <rPh sb="2" eb="4">
      <t>ウテン</t>
    </rPh>
    <rPh sb="5" eb="7">
      <t>バアイ</t>
    </rPh>
    <rPh sb="14" eb="16">
      <t>ケッテイ</t>
    </rPh>
    <rPh sb="20" eb="22">
      <t>カキ</t>
    </rPh>
    <rPh sb="22" eb="24">
      <t>タントウ</t>
    </rPh>
    <rPh sb="29" eb="32">
      <t>ダイヒョウシャ</t>
    </rPh>
    <rPh sb="33" eb="35">
      <t>カクニン</t>
    </rPh>
    <rPh sb="44" eb="46">
      <t>イコウ</t>
    </rPh>
    <phoneticPr fontId="9"/>
  </si>
  <si>
    <t>・開会式は行いません</t>
    <rPh sb="1" eb="3">
      <t>カイカイ</t>
    </rPh>
    <rPh sb="3" eb="4">
      <t>シキ</t>
    </rPh>
    <rPh sb="5" eb="6">
      <t>オコナ</t>
    </rPh>
    <phoneticPr fontId="9"/>
  </si>
  <si>
    <t>時　間</t>
    <rPh sb="0" eb="1">
      <t>トキ</t>
    </rPh>
    <rPh sb="2" eb="3">
      <t>アイダ</t>
    </rPh>
    <phoneticPr fontId="9"/>
  </si>
  <si>
    <t>１ － ２</t>
  </si>
  <si>
    <t>３、④</t>
  </si>
  <si>
    <t>・コート整備 ： 最後の試合チーム（試合終了後）</t>
    <rPh sb="4" eb="6">
      <t>セイビ</t>
    </rPh>
    <rPh sb="9" eb="11">
      <t>サイゴ</t>
    </rPh>
    <rPh sb="12" eb="14">
      <t>シアイ</t>
    </rPh>
    <rPh sb="18" eb="20">
      <t>シアイ</t>
    </rPh>
    <rPh sb="20" eb="22">
      <t>シュウリョウ</t>
    </rPh>
    <rPh sb="22" eb="23">
      <t>ゴ</t>
    </rPh>
    <phoneticPr fontId="9"/>
  </si>
  <si>
    <t>３ － ４</t>
  </si>
  <si>
    <t>①、２</t>
  </si>
  <si>
    <t>・駐車場係 ： チーム４名、８時集合駐車場の整理を行う</t>
    <rPh sb="1" eb="3">
      <t>チュウシャ</t>
    </rPh>
    <rPh sb="3" eb="4">
      <t>ジョウ</t>
    </rPh>
    <rPh sb="4" eb="5">
      <t>カカ</t>
    </rPh>
    <rPh sb="12" eb="13">
      <t>メイ</t>
    </rPh>
    <rPh sb="15" eb="16">
      <t>ジ</t>
    </rPh>
    <rPh sb="16" eb="18">
      <t>シュウゴウ</t>
    </rPh>
    <rPh sb="18" eb="20">
      <t>チュウシャ</t>
    </rPh>
    <rPh sb="20" eb="21">
      <t>ジョウ</t>
    </rPh>
    <rPh sb="22" eb="24">
      <t>セイリ</t>
    </rPh>
    <rPh sb="25" eb="26">
      <t>オコナ</t>
    </rPh>
    <phoneticPr fontId="9"/>
  </si>
  <si>
    <t>１ － ３</t>
  </si>
  <si>
    <t>②、４</t>
  </si>
  <si>
    <t>・コート幹事 ： 組内の試合運営、結果集計（本部で最終確認を行うこと）</t>
    <rPh sb="4" eb="6">
      <t>カンジ</t>
    </rPh>
    <rPh sb="9" eb="10">
      <t>クミ</t>
    </rPh>
    <rPh sb="10" eb="11">
      <t>ナイ</t>
    </rPh>
    <rPh sb="12" eb="14">
      <t>シアイ</t>
    </rPh>
    <rPh sb="14" eb="16">
      <t>ウンエイ</t>
    </rPh>
    <rPh sb="17" eb="19">
      <t>ケッカ</t>
    </rPh>
    <rPh sb="19" eb="21">
      <t>シュウケイ</t>
    </rPh>
    <rPh sb="22" eb="24">
      <t>ホンブ</t>
    </rPh>
    <rPh sb="25" eb="27">
      <t>サイシュウ</t>
    </rPh>
    <rPh sb="27" eb="29">
      <t>カクニン</t>
    </rPh>
    <rPh sb="30" eb="31">
      <t>オコナ</t>
    </rPh>
    <phoneticPr fontId="9"/>
  </si>
  <si>
    <t>２ － ４</t>
  </si>
  <si>
    <t>１、③</t>
  </si>
  <si>
    <t>・審　判 ： 審判は２人制（○が主）、審判服上着を着用、試合結果は本部へ報告のこと。</t>
    <rPh sb="1" eb="2">
      <t>シン</t>
    </rPh>
    <rPh sb="3" eb="4">
      <t>ハン</t>
    </rPh>
    <rPh sb="19" eb="21">
      <t>シンパン</t>
    </rPh>
    <rPh sb="21" eb="22">
      <t>フク</t>
    </rPh>
    <rPh sb="22" eb="24">
      <t>ウワギ</t>
    </rPh>
    <rPh sb="25" eb="27">
      <t>チャクヨウ</t>
    </rPh>
    <rPh sb="28" eb="30">
      <t>シアイ</t>
    </rPh>
    <rPh sb="30" eb="32">
      <t>ケッカ</t>
    </rPh>
    <rPh sb="33" eb="35">
      <t>ホンブ</t>
    </rPh>
    <rPh sb="36" eb="38">
      <t>ホウコク</t>
    </rPh>
    <phoneticPr fontId="9"/>
  </si>
  <si>
    <t>１ － ４</t>
  </si>
  <si>
    <t>②、３</t>
  </si>
  <si>
    <t>２ － ３</t>
  </si>
  <si>
    <t>①、４</t>
  </si>
  <si>
    <t>① （1日目）</t>
    <rPh sb="4" eb="5">
      <t>ヒ</t>
    </rPh>
    <rPh sb="5" eb="6">
      <t>メ</t>
    </rPh>
    <phoneticPr fontId="9"/>
  </si>
  <si>
    <t>② （２日目）</t>
    <rPh sb="4" eb="5">
      <t>ヒ</t>
    </rPh>
    <rPh sb="5" eb="6">
      <t>メ</t>
    </rPh>
    <phoneticPr fontId="9"/>
  </si>
  <si>
    <t>９：４５</t>
    <phoneticPr fontId="26"/>
  </si>
  <si>
    <t>１０：３０</t>
    <phoneticPr fontId="26"/>
  </si>
  <si>
    <t>１１：１５</t>
    <phoneticPr fontId="26"/>
  </si>
  <si>
    <t>１２：００</t>
    <phoneticPr fontId="26"/>
  </si>
  <si>
    <t>A</t>
    <phoneticPr fontId="26"/>
  </si>
  <si>
    <t>B</t>
    <phoneticPr fontId="26"/>
  </si>
  <si>
    <t>３．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9"/>
  </si>
  <si>
    <t>９：００</t>
    <phoneticPr fontId="26"/>
  </si>
  <si>
    <t>１０：３０</t>
    <phoneticPr fontId="26"/>
  </si>
  <si>
    <t>９：４５</t>
    <phoneticPr fontId="26"/>
  </si>
  <si>
    <t>１１：１５</t>
    <phoneticPr fontId="26"/>
  </si>
  <si>
    <t>３．    ２のいずれかの方法でも順位が決定しない場合は、監督が抽選を引く。</t>
  </si>
  <si>
    <t>４．　　何らかの事情で試合を棄権した場合等は対戦成績を0－5とし、相手ﾁｰﾑに勝点3を与える</t>
    <rPh sb="4" eb="5">
      <t>ナン</t>
    </rPh>
    <rPh sb="8" eb="10">
      <t>ジジョウ</t>
    </rPh>
    <rPh sb="11" eb="13">
      <t>シアイ</t>
    </rPh>
    <rPh sb="14" eb="16">
      <t>キケン</t>
    </rPh>
    <rPh sb="18" eb="20">
      <t>バアイ</t>
    </rPh>
    <rPh sb="20" eb="21">
      <t>トウ</t>
    </rPh>
    <rPh sb="22" eb="24">
      <t>タイセン</t>
    </rPh>
    <rPh sb="24" eb="26">
      <t>セイセキ</t>
    </rPh>
    <rPh sb="33" eb="35">
      <t>アイテ</t>
    </rPh>
    <rPh sb="39" eb="40">
      <t>カチ</t>
    </rPh>
    <rPh sb="40" eb="41">
      <t>テン</t>
    </rPh>
    <rPh sb="43" eb="44">
      <t>アタ</t>
    </rPh>
    <phoneticPr fontId="9"/>
  </si>
  <si>
    <t>９：４５</t>
    <phoneticPr fontId="24"/>
  </si>
  <si>
    <t>１０：４５</t>
    <phoneticPr fontId="26"/>
  </si>
  <si>
    <t>１１：３０</t>
    <phoneticPr fontId="26"/>
  </si>
  <si>
    <t>１２：３０</t>
    <phoneticPr fontId="26"/>
  </si>
  <si>
    <t>⑥</t>
    <phoneticPr fontId="24"/>
  </si>
  <si>
    <t>１３：１５</t>
    <phoneticPr fontId="26"/>
  </si>
  <si>
    <t>Ｅ　組</t>
    <rPh sb="2" eb="3">
      <t>クミ</t>
    </rPh>
    <phoneticPr fontId="9"/>
  </si>
  <si>
    <t>１</t>
    <phoneticPr fontId="9"/>
  </si>
  <si>
    <t>２</t>
    <phoneticPr fontId="9"/>
  </si>
  <si>
    <t>３</t>
    <phoneticPr fontId="9"/>
  </si>
  <si>
    <t>４</t>
    <phoneticPr fontId="9"/>
  </si>
  <si>
    <t>５</t>
    <phoneticPr fontId="9"/>
  </si>
  <si>
    <t>・コート準備 ： 最初の試合チーム（８：００より）</t>
    <phoneticPr fontId="9"/>
  </si>
  <si>
    <t>日 程</t>
    <phoneticPr fontId="9"/>
  </si>
  <si>
    <r>
      <t>　　</t>
    </r>
    <r>
      <rPr>
        <b/>
        <sz val="11"/>
        <color indexed="8"/>
        <rFont val="ＭＳ Ｐゴシック"/>
        <family val="3"/>
        <charset val="128"/>
      </rPr>
      <t/>
    </r>
    <phoneticPr fontId="9"/>
  </si>
  <si>
    <t xml:space="preserve">  ９：００</t>
    <phoneticPr fontId="9"/>
  </si>
  <si>
    <t>１　－　３</t>
    <phoneticPr fontId="9"/>
  </si>
  <si>
    <t>⑤ ・ ２</t>
    <phoneticPr fontId="9"/>
  </si>
  <si>
    <t>４　－　５</t>
    <phoneticPr fontId="9"/>
  </si>
  <si>
    <t>① ・ ２</t>
    <phoneticPr fontId="9"/>
  </si>
  <si>
    <t xml:space="preserve">  ９：４５</t>
    <phoneticPr fontId="9"/>
  </si>
  <si>
    <t>２　－　４</t>
    <phoneticPr fontId="9"/>
  </si>
  <si>
    <t>① ・ ３</t>
    <phoneticPr fontId="9"/>
  </si>
  <si>
    <t>④ ・ ５</t>
    <phoneticPr fontId="9"/>
  </si>
  <si>
    <t>１０：４５</t>
    <phoneticPr fontId="9"/>
  </si>
  <si>
    <t>１０：３０</t>
    <phoneticPr fontId="9"/>
  </si>
  <si>
    <t>３　－　５</t>
    <phoneticPr fontId="9"/>
  </si>
  <si>
    <t>１　－　５</t>
    <phoneticPr fontId="9"/>
  </si>
  <si>
    <t>② ・ ３</t>
    <phoneticPr fontId="9"/>
  </si>
  <si>
    <t>１１：３０</t>
    <phoneticPr fontId="9"/>
  </si>
  <si>
    <t>１１：１５</t>
    <phoneticPr fontId="9"/>
  </si>
  <si>
    <t>１　－　４</t>
    <phoneticPr fontId="9"/>
  </si>
  <si>
    <t>③ ・ ５</t>
    <phoneticPr fontId="9"/>
  </si>
  <si>
    <t>３　－　４</t>
    <phoneticPr fontId="9"/>
  </si>
  <si>
    <t>⑤ ・ １</t>
    <phoneticPr fontId="9"/>
  </si>
  <si>
    <t>１２：３０</t>
    <phoneticPr fontId="9"/>
  </si>
  <si>
    <t>２　－　５</t>
    <phoneticPr fontId="9"/>
  </si>
  <si>
    <t>④ ・ １</t>
    <phoneticPr fontId="9"/>
  </si>
  <si>
    <t>１　－　２</t>
    <phoneticPr fontId="9"/>
  </si>
  <si>
    <t>③ ・ ４</t>
    <phoneticPr fontId="9"/>
  </si>
  <si>
    <t>１３：１５</t>
    <phoneticPr fontId="9"/>
  </si>
  <si>
    <t>担当 ：侭田　０９０‐３２４１‐００１８</t>
    <rPh sb="0" eb="2">
      <t>タントウ</t>
    </rPh>
    <rPh sb="4" eb="6">
      <t>ママダ</t>
    </rPh>
    <phoneticPr fontId="9"/>
  </si>
  <si>
    <t>叡</t>
    <rPh sb="0" eb="1">
      <t>サトシ</t>
    </rPh>
    <phoneticPr fontId="24"/>
  </si>
  <si>
    <t>Ｅ</t>
    <phoneticPr fontId="26"/>
  </si>
  <si>
    <t>豊岡SC</t>
    <rPh sb="0" eb="2">
      <t>トヨオカ</t>
    </rPh>
    <phoneticPr fontId="24"/>
  </si>
  <si>
    <t>FC国府</t>
    <phoneticPr fontId="24"/>
  </si>
  <si>
    <t>堤ヶ岡SC</t>
    <phoneticPr fontId="24"/>
  </si>
  <si>
    <t>エヴォリスタ</t>
    <phoneticPr fontId="24"/>
  </si>
  <si>
    <t>ファナティコス</t>
    <phoneticPr fontId="24"/>
  </si>
  <si>
    <t>ゴラッソ</t>
    <phoneticPr fontId="24"/>
  </si>
  <si>
    <t>D</t>
    <phoneticPr fontId="26"/>
  </si>
  <si>
    <t>第１5回高崎パールライオンズ杯サッカー大会予選組合せ</t>
    <rPh sb="0" eb="1">
      <t>ダイ</t>
    </rPh>
    <rPh sb="3" eb="4">
      <t>カイ</t>
    </rPh>
    <rPh sb="4" eb="6">
      <t>タカサキ</t>
    </rPh>
    <rPh sb="14" eb="15">
      <t>ハイ</t>
    </rPh>
    <rPh sb="19" eb="21">
      <t>タイカイ</t>
    </rPh>
    <rPh sb="21" eb="23">
      <t>ヨセン</t>
    </rPh>
    <rPh sb="23" eb="25">
      <t>クミアワ</t>
    </rPh>
    <phoneticPr fontId="9"/>
  </si>
  <si>
    <t>予選リーグ（１０月１０日、１１日、予備日１７日）</t>
    <rPh sb="0" eb="2">
      <t>ヨセン</t>
    </rPh>
    <rPh sb="8" eb="9">
      <t>ツキ</t>
    </rPh>
    <rPh sb="11" eb="12">
      <t>ニチ</t>
    </rPh>
    <rPh sb="15" eb="16">
      <t>ヒ</t>
    </rPh>
    <rPh sb="17" eb="20">
      <t>ヨビビ</t>
    </rPh>
    <rPh sb="22" eb="23">
      <t>ニチ</t>
    </rPh>
    <phoneticPr fontId="9"/>
  </si>
  <si>
    <t>１０日（土）　和田橋A</t>
    <rPh sb="2" eb="3">
      <t>ヒ</t>
    </rPh>
    <rPh sb="7" eb="9">
      <t>ワダ</t>
    </rPh>
    <rPh sb="9" eb="10">
      <t>バシ</t>
    </rPh>
    <phoneticPr fontId="9"/>
  </si>
  <si>
    <t>１０日（土）　和田橋B</t>
    <rPh sb="2" eb="3">
      <t>ヒ</t>
    </rPh>
    <rPh sb="7" eb="9">
      <t>ワダ</t>
    </rPh>
    <rPh sb="9" eb="10">
      <t>バシ</t>
    </rPh>
    <phoneticPr fontId="9"/>
  </si>
  <si>
    <t>１０日（土）　和田橋C</t>
    <rPh sb="2" eb="3">
      <t>ヒ</t>
    </rPh>
    <rPh sb="7" eb="9">
      <t>ワダ</t>
    </rPh>
    <rPh sb="9" eb="10">
      <t>バシ</t>
    </rPh>
    <phoneticPr fontId="9"/>
  </si>
  <si>
    <t>１０日（土）菊池A</t>
    <rPh sb="2" eb="3">
      <t>ヒ</t>
    </rPh>
    <rPh sb="6" eb="8">
      <t>キクチ</t>
    </rPh>
    <phoneticPr fontId="9"/>
  </si>
  <si>
    <t>１０日（土）　菊地B</t>
    <rPh sb="2" eb="3">
      <t>ヒ</t>
    </rPh>
    <rPh sb="4" eb="5">
      <t>ツチ</t>
    </rPh>
    <rPh sb="7" eb="9">
      <t>キクチ</t>
    </rPh>
    <phoneticPr fontId="9"/>
  </si>
  <si>
    <t>１１日（日）　和田橋A</t>
    <rPh sb="2" eb="3">
      <t>ヒ</t>
    </rPh>
    <rPh sb="9" eb="10">
      <t>ハシ</t>
    </rPh>
    <phoneticPr fontId="9"/>
  </si>
  <si>
    <t>１１日（日）　和田橋B</t>
    <rPh sb="2" eb="3">
      <t>ヒ</t>
    </rPh>
    <rPh sb="9" eb="10">
      <t>ハシ</t>
    </rPh>
    <phoneticPr fontId="9"/>
  </si>
  <si>
    <t>予備日：１７日（土）
和田橋A</t>
    <rPh sb="8" eb="9">
      <t>ツチ</t>
    </rPh>
    <phoneticPr fontId="9"/>
  </si>
  <si>
    <t>予備日：１７日（土）
和田橋B</t>
    <rPh sb="8" eb="9">
      <t>ツチ</t>
    </rPh>
    <phoneticPr fontId="9"/>
  </si>
  <si>
    <t>予備日：１１日（日）
和田橋C</t>
    <rPh sb="8" eb="9">
      <t>ニチ</t>
    </rPh>
    <phoneticPr fontId="9"/>
  </si>
  <si>
    <r>
      <t xml:space="preserve">予備日：１７日（土）
</t>
    </r>
    <r>
      <rPr>
        <sz val="11"/>
        <color rgb="FFFF0000"/>
        <rFont val="ＭＳ Ｐゴシック"/>
        <family val="3"/>
        <charset val="128"/>
      </rPr>
      <t>和田橋B（午後から）</t>
    </r>
    <rPh sb="8" eb="9">
      <t>ツチ</t>
    </rPh>
    <rPh sb="11" eb="14">
      <t>ワダバシ</t>
    </rPh>
    <rPh sb="16" eb="18">
      <t>ゴゴ</t>
    </rPh>
    <phoneticPr fontId="9"/>
  </si>
  <si>
    <r>
      <t xml:space="preserve">予備日：１７日（土）
</t>
    </r>
    <r>
      <rPr>
        <sz val="11"/>
        <color rgb="FFFF0000"/>
        <rFont val="ＭＳ Ｐゴシック"/>
        <family val="3"/>
        <charset val="128"/>
      </rPr>
      <t>和田橋Ａ（午後から）</t>
    </r>
    <rPh sb="8" eb="9">
      <t>ツチ</t>
    </rPh>
    <rPh sb="11" eb="14">
      <t>ワダバシ</t>
    </rPh>
    <rPh sb="16" eb="18">
      <t>ゴゴ</t>
    </rPh>
    <phoneticPr fontId="9"/>
  </si>
  <si>
    <t>FC長野</t>
    <phoneticPr fontId="24"/>
  </si>
  <si>
    <t>山名FC</t>
    <rPh sb="0" eb="2">
      <t>ヤマナ</t>
    </rPh>
    <phoneticPr fontId="24"/>
  </si>
  <si>
    <t>１０日 駐車場係</t>
    <rPh sb="2" eb="3">
      <t>ヒ</t>
    </rPh>
    <rPh sb="4" eb="6">
      <t>チュウシャ</t>
    </rPh>
    <rPh sb="6" eb="7">
      <t>ジョウ</t>
    </rPh>
    <rPh sb="7" eb="8">
      <t>カカ</t>
    </rPh>
    <phoneticPr fontId="9"/>
  </si>
  <si>
    <t>１１日 駐車場係</t>
    <rPh sb="4" eb="6">
      <t>チュウシャ</t>
    </rPh>
    <rPh sb="6" eb="7">
      <t>ジョウ</t>
    </rPh>
    <rPh sb="7" eb="8">
      <t>カカ</t>
    </rPh>
    <phoneticPr fontId="9"/>
  </si>
  <si>
    <t>FC京ヶ島</t>
    <rPh sb="2" eb="3">
      <t>キョウ</t>
    </rPh>
    <rPh sb="4" eb="5">
      <t>シマ</t>
    </rPh>
    <phoneticPr fontId="24"/>
  </si>
  <si>
    <t>イーグル</t>
    <phoneticPr fontId="24"/>
  </si>
  <si>
    <t>箕郷FC</t>
    <phoneticPr fontId="24"/>
  </si>
  <si>
    <t>寺尾SC</t>
    <rPh sb="0" eb="2">
      <t>テラオ</t>
    </rPh>
    <phoneticPr fontId="24"/>
  </si>
  <si>
    <t>里東SSS</t>
    <rPh sb="0" eb="1">
      <t>サト</t>
    </rPh>
    <rPh sb="1" eb="2">
      <t>ヒガシ</t>
    </rPh>
    <phoneticPr fontId="24"/>
  </si>
  <si>
    <t>北スポーツ</t>
    <rPh sb="0" eb="1">
      <t>キタ</t>
    </rPh>
    <phoneticPr fontId="24"/>
  </si>
  <si>
    <t>FC室田</t>
    <rPh sb="2" eb="4">
      <t>ムロダ</t>
    </rPh>
    <phoneticPr fontId="24"/>
  </si>
  <si>
    <t>※ コロナ対策について</t>
    <rPh sb="5" eb="7">
      <t>タイサク</t>
    </rPh>
    <phoneticPr fontId="9"/>
  </si>
  <si>
    <t>①健康状態申告書は大会初日に提出してください。</t>
    <rPh sb="9" eb="11">
      <t>タイカイ</t>
    </rPh>
    <rPh sb="11" eb="13">
      <t>ショニチ</t>
    </rPh>
    <rPh sb="14" eb="16">
      <t>テイシュツ</t>
    </rPh>
    <phoneticPr fontId="24"/>
  </si>
  <si>
    <t>②当日参加者名簿（検温表）は大会日ごと、毎回出してください。</t>
    <rPh sb="1" eb="3">
      <t>トウジツ</t>
    </rPh>
    <rPh sb="3" eb="6">
      <t>サンカシャ</t>
    </rPh>
    <rPh sb="6" eb="8">
      <t>メイボ</t>
    </rPh>
    <rPh sb="9" eb="11">
      <t>ケンオン</t>
    </rPh>
    <rPh sb="11" eb="12">
      <t>ヒョウ</t>
    </rPh>
    <rPh sb="14" eb="16">
      <t>タイカイ</t>
    </rPh>
    <rPh sb="16" eb="17">
      <t>ビ</t>
    </rPh>
    <rPh sb="20" eb="22">
      <t>マイカイ</t>
    </rPh>
    <rPh sb="22" eb="23">
      <t>ダ</t>
    </rPh>
    <phoneticPr fontId="24"/>
  </si>
  <si>
    <t>③代表者はJFAのホームページに掲載されているコロナ対策を参考に、チームの感染対策やマナーの徹底に努めてください。</t>
    <rPh sb="1" eb="4">
      <t>ダイヒョウシャ</t>
    </rPh>
    <rPh sb="16" eb="18">
      <t>ケイサイ</t>
    </rPh>
    <rPh sb="26" eb="28">
      <t>タイサク</t>
    </rPh>
    <rPh sb="29" eb="31">
      <t>サンコウ</t>
    </rPh>
    <rPh sb="37" eb="39">
      <t>カンセン</t>
    </rPh>
    <rPh sb="39" eb="41">
      <t>タイサク</t>
    </rPh>
    <rPh sb="46" eb="48">
      <t>テッテイ</t>
    </rPh>
    <rPh sb="49" eb="50">
      <t>ツト</t>
    </rPh>
    <phoneticPr fontId="24"/>
  </si>
  <si>
    <r>
      <t>Ａ組～B組：</t>
    </r>
    <r>
      <rPr>
        <sz val="12"/>
        <rFont val="ＭＳ Ｐゴシック"/>
        <family val="3"/>
        <charset val="128"/>
      </rPr>
      <t>試合時間（１５－５－１５分）</t>
    </r>
    <rPh sb="1" eb="2">
      <t>クミ</t>
    </rPh>
    <rPh sb="4" eb="5">
      <t>クミ</t>
    </rPh>
    <phoneticPr fontId="9"/>
  </si>
  <si>
    <t>C、D、Ｅ組：試合時間（１５－５－１５分）</t>
    <rPh sb="5" eb="6">
      <t>クミ</t>
    </rPh>
    <phoneticPr fontId="9"/>
  </si>
  <si>
    <t>９：００</t>
    <phoneticPr fontId="9"/>
  </si>
  <si>
    <t>９：４５</t>
    <phoneticPr fontId="9"/>
  </si>
  <si>
    <t>２　－　３</t>
    <phoneticPr fontId="9"/>
  </si>
  <si>
    <t>② ・ ４</t>
    <phoneticPr fontId="9"/>
  </si>
  <si>
    <t>１２：００</t>
    <phoneticPr fontId="9"/>
  </si>
  <si>
    <t xml:space="preserve">A組 </t>
    <phoneticPr fontId="24"/>
  </si>
  <si>
    <t>1FC里見</t>
    <phoneticPr fontId="24"/>
  </si>
  <si>
    <t>2ブルーボタン</t>
    <phoneticPr fontId="24"/>
  </si>
  <si>
    <t>3インフィニティ西部</t>
    <phoneticPr fontId="24"/>
  </si>
  <si>
    <t>4片岡小SSS</t>
    <phoneticPr fontId="24"/>
  </si>
  <si>
    <t>5倉賀野FC</t>
    <phoneticPr fontId="24"/>
  </si>
  <si>
    <t xml:space="preserve">B組 </t>
    <phoneticPr fontId="24"/>
  </si>
  <si>
    <t>パールライオンズ</t>
    <phoneticPr fontId="24"/>
  </si>
  <si>
    <t>C</t>
    <phoneticPr fontId="26"/>
  </si>
  <si>
    <t>和田橋C</t>
    <rPh sb="0" eb="3">
      <t>ワダバシ</t>
    </rPh>
    <phoneticPr fontId="9"/>
  </si>
  <si>
    <t>D組 　</t>
    <phoneticPr fontId="24"/>
  </si>
  <si>
    <t>中居キッカーズ</t>
    <phoneticPr fontId="24"/>
  </si>
  <si>
    <t>D組 　</t>
    <phoneticPr fontId="24"/>
  </si>
  <si>
    <t xml:space="preserve">E組 </t>
    <phoneticPr fontId="24"/>
  </si>
  <si>
    <r>
      <t>【　</t>
    </r>
    <r>
      <rPr>
        <sz val="11"/>
        <rFont val="ＭＳ Ｐゴシック"/>
        <family val="3"/>
        <charset val="128"/>
        <scheme val="minor"/>
      </rPr>
      <t>10月18日（日）】</t>
    </r>
    <rPh sb="9" eb="10">
      <t>ニチ</t>
    </rPh>
    <phoneticPr fontId="9"/>
  </si>
  <si>
    <t>【中止】</t>
    <rPh sb="1" eb="3">
      <t>チュウシ</t>
    </rPh>
    <phoneticPr fontId="9"/>
  </si>
  <si>
    <t>※１日目の試合で順位を決定</t>
    <rPh sb="2" eb="3">
      <t>ニチ</t>
    </rPh>
    <rPh sb="3" eb="4">
      <t>メ</t>
    </rPh>
    <rPh sb="5" eb="7">
      <t>シアイ</t>
    </rPh>
    <rPh sb="8" eb="10">
      <t>ジュンイ</t>
    </rPh>
    <rPh sb="11" eb="13">
      <t>ケッテイ</t>
    </rPh>
    <phoneticPr fontId="24"/>
  </si>
  <si>
    <t>和田橋AB</t>
    <rPh sb="0" eb="3">
      <t>ワダバシ</t>
    </rPh>
    <phoneticPr fontId="9"/>
  </si>
  <si>
    <t>和田橋D</t>
    <rPh sb="0" eb="3">
      <t>ワダバシ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</si>
</sst>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General;"/>
    <numFmt numFmtId="177" formatCode="General;General"/>
  </numFmts>
  <fonts count="47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indexed="8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0"/>
      <name val="ＭＳ Ｐゴシック"/>
      <family val="2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499984740745262"/>
        <b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/>
        <bgColor indexed="26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8"/>
      </diagonal>
    </border>
    <border diagonalDown="1">
      <left/>
      <right/>
      <top style="thin">
        <color indexed="64"/>
      </top>
      <bottom/>
      <diagonal style="thin">
        <color indexed="8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8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8"/>
      </diagonal>
    </border>
    <border diagonalDown="1">
      <left/>
      <right/>
      <top/>
      <bottom style="thin">
        <color indexed="64"/>
      </bottom>
      <diagonal style="thin">
        <color indexed="8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8"/>
      </diagonal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426">
    <xf numFmtId="0" fontId="0" fillId="0" borderId="0" xfId="0">
      <alignment vertical="center"/>
    </xf>
    <xf numFmtId="0" fontId="8" fillId="6" borderId="0" xfId="1" applyFill="1">
      <alignment vertical="center"/>
    </xf>
    <xf numFmtId="0" fontId="8" fillId="6" borderId="0" xfId="1" applyFill="1" applyAlignment="1">
      <alignment horizontal="right" vertical="center"/>
    </xf>
    <xf numFmtId="0" fontId="8" fillId="6" borderId="0" xfId="1" applyFill="1" applyAlignment="1">
      <alignment horizontal="left" vertical="center"/>
    </xf>
    <xf numFmtId="0" fontId="8" fillId="6" borderId="0" xfId="1" applyFill="1" applyBorder="1">
      <alignment vertical="center"/>
    </xf>
    <xf numFmtId="0" fontId="8" fillId="6" borderId="0" xfId="1" applyFill="1" applyBorder="1" applyAlignment="1">
      <alignment vertical="center" shrinkToFit="1"/>
    </xf>
    <xf numFmtId="0" fontId="13" fillId="6" borderId="27" xfId="1" applyFont="1" applyFill="1" applyBorder="1" applyAlignment="1" applyProtection="1">
      <alignment horizontal="center" vertical="center" shrinkToFit="1"/>
      <protection hidden="1"/>
    </xf>
    <xf numFmtId="0" fontId="13" fillId="9" borderId="27" xfId="1" applyFont="1" applyFill="1" applyBorder="1" applyAlignment="1" applyProtection="1">
      <alignment horizontal="center" vertical="center" shrinkToFit="1"/>
      <protection hidden="1"/>
    </xf>
    <xf numFmtId="0" fontId="15" fillId="6" borderId="25" xfId="1" applyFont="1" applyFill="1" applyBorder="1" applyAlignment="1" applyProtection="1">
      <alignment horizontal="center" vertical="center" shrinkToFit="1"/>
      <protection hidden="1"/>
    </xf>
    <xf numFmtId="0" fontId="15" fillId="9" borderId="25" xfId="1" applyFont="1" applyFill="1" applyBorder="1" applyAlignment="1" applyProtection="1">
      <alignment horizontal="center" vertical="center" shrinkToFit="1"/>
      <protection hidden="1"/>
    </xf>
    <xf numFmtId="0" fontId="12" fillId="9" borderId="25" xfId="1" applyFont="1" applyFill="1" applyBorder="1" applyAlignment="1">
      <alignment horizontal="center" vertical="center" shrinkToFit="1"/>
    </xf>
    <xf numFmtId="0" fontId="14" fillId="6" borderId="37" xfId="1" applyFont="1" applyFill="1" applyBorder="1" applyAlignment="1">
      <alignment horizontal="center" vertical="center" shrinkToFit="1"/>
    </xf>
    <xf numFmtId="0" fontId="14" fillId="6" borderId="15" xfId="1" applyFont="1" applyFill="1" applyBorder="1">
      <alignment vertical="center"/>
    </xf>
    <xf numFmtId="0" fontId="8" fillId="6" borderId="0" xfId="1" applyFill="1" applyAlignment="1">
      <alignment horizontal="center" vertical="center"/>
    </xf>
    <xf numFmtId="0" fontId="8" fillId="0" borderId="0" xfId="1" applyFill="1" applyBorder="1">
      <alignment vertical="center"/>
    </xf>
    <xf numFmtId="0" fontId="8" fillId="0" borderId="0" xfId="1" applyFill="1" applyBorder="1" applyAlignment="1">
      <alignment vertical="center" shrinkToFit="1"/>
    </xf>
    <xf numFmtId="0" fontId="8" fillId="0" borderId="0" xfId="1" applyFill="1" applyBorder="1" applyAlignment="1">
      <alignment horizontal="center" vertical="center"/>
    </xf>
    <xf numFmtId="0" fontId="8" fillId="0" borderId="3" xfId="1" applyFill="1" applyBorder="1" applyAlignment="1" applyProtection="1">
      <alignment horizontal="center" vertical="center" wrapText="1" shrinkToFit="1"/>
    </xf>
    <xf numFmtId="176" fontId="8" fillId="0" borderId="0" xfId="1" applyNumberFormat="1" applyFill="1" applyBorder="1" applyAlignment="1">
      <alignment vertical="center" wrapText="1" shrinkToFit="1"/>
    </xf>
    <xf numFmtId="176" fontId="8" fillId="0" borderId="0" xfId="1" applyNumberFormat="1" applyFill="1" applyBorder="1" applyAlignment="1">
      <alignment vertical="center" wrapText="1"/>
    </xf>
    <xf numFmtId="176" fontId="8" fillId="0" borderId="0" xfId="1" applyNumberFormat="1" applyFill="1" applyBorder="1" applyAlignment="1">
      <alignment horizontal="justify" vertical="center" wrapText="1" shrinkToFit="1"/>
    </xf>
    <xf numFmtId="0" fontId="8" fillId="0" borderId="0" xfId="1" applyFill="1" applyBorder="1" applyAlignment="1" applyProtection="1">
      <alignment horizontal="center" vertical="center" wrapText="1" shrinkToFit="1"/>
    </xf>
    <xf numFmtId="176" fontId="8" fillId="0" borderId="0" xfId="1" applyNumberFormat="1" applyFill="1" applyBorder="1" applyAlignment="1">
      <alignment horizontal="center" vertical="center" wrapText="1" shrinkToFit="1"/>
    </xf>
    <xf numFmtId="176" fontId="8" fillId="0" borderId="0" xfId="1" applyNumberFormat="1" applyFill="1" applyBorder="1" applyAlignment="1" applyProtection="1">
      <alignment vertical="center" wrapText="1"/>
    </xf>
    <xf numFmtId="176" fontId="8" fillId="0" borderId="0" xfId="1" applyNumberFormat="1" applyFill="1" applyBorder="1" applyAlignment="1" applyProtection="1">
      <alignment horizontal="center" vertical="center" wrapText="1" shrinkToFit="1"/>
    </xf>
    <xf numFmtId="176" fontId="8" fillId="0" borderId="0" xfId="1" applyNumberFormat="1" applyFill="1" applyBorder="1" applyAlignment="1">
      <alignment horizontal="left" vertical="center" wrapText="1" shrinkToFit="1"/>
    </xf>
    <xf numFmtId="176" fontId="8" fillId="6" borderId="0" xfId="1" applyNumberFormat="1" applyFill="1" applyBorder="1" applyAlignment="1">
      <alignment horizontal="center" vertical="center" wrapText="1" shrinkToFit="1"/>
    </xf>
    <xf numFmtId="0" fontId="8" fillId="0" borderId="0" xfId="1" applyFill="1" applyBorder="1" applyAlignment="1">
      <alignment horizontal="left" vertical="center" shrinkToFit="1"/>
    </xf>
    <xf numFmtId="0" fontId="8" fillId="0" borderId="0" xfId="1" applyFill="1" applyBorder="1" applyAlignment="1">
      <alignment horizontal="left" vertical="center"/>
    </xf>
    <xf numFmtId="0" fontId="29" fillId="0" borderId="0" xfId="1" applyFont="1" applyFill="1" applyBorder="1" applyAlignment="1">
      <alignment horizontal="left" vertical="center"/>
    </xf>
    <xf numFmtId="0" fontId="8" fillId="0" borderId="0" xfId="1" applyFill="1" applyBorder="1" applyAlignment="1">
      <alignment vertical="center"/>
    </xf>
    <xf numFmtId="0" fontId="8" fillId="6" borderId="0" xfId="1" applyFill="1" applyAlignment="1">
      <alignment vertical="center"/>
    </xf>
    <xf numFmtId="0" fontId="8" fillId="0" borderId="0" xfId="1" applyFill="1">
      <alignment vertical="center"/>
    </xf>
    <xf numFmtId="0" fontId="8" fillId="0" borderId="0" xfId="1" applyFill="1" applyBorder="1" applyAlignment="1">
      <alignment horizontal="center" vertical="center" shrinkToFit="1"/>
    </xf>
    <xf numFmtId="0" fontId="18" fillId="6" borderId="0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right" vertical="center"/>
    </xf>
    <xf numFmtId="0" fontId="8" fillId="6" borderId="0" xfId="1" applyFill="1" applyBorder="1" applyAlignment="1">
      <alignment horizontal="center" vertical="center"/>
    </xf>
    <xf numFmtId="0" fontId="12" fillId="6" borderId="25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center" vertical="center" shrinkToFit="1"/>
    </xf>
    <xf numFmtId="0" fontId="8" fillId="0" borderId="0" xfId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center" vertical="center"/>
    </xf>
    <xf numFmtId="0" fontId="12" fillId="6" borderId="25" xfId="1" applyFont="1" applyFill="1" applyBorder="1" applyAlignment="1">
      <alignment horizontal="center" vertical="center" shrinkToFit="1"/>
    </xf>
    <xf numFmtId="0" fontId="18" fillId="6" borderId="0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right" vertical="center"/>
    </xf>
    <xf numFmtId="49" fontId="33" fillId="0" borderId="0" xfId="0" applyNumberFormat="1" applyFont="1">
      <alignment vertical="center"/>
    </xf>
    <xf numFmtId="49" fontId="34" fillId="0" borderId="0" xfId="0" applyNumberFormat="1" applyFont="1" applyAlignment="1">
      <alignment horizontal="center" vertical="center"/>
    </xf>
    <xf numFmtId="49" fontId="35" fillId="0" borderId="0" xfId="0" applyNumberFormat="1" applyFont="1">
      <alignment vertical="center"/>
    </xf>
    <xf numFmtId="49" fontId="35" fillId="0" borderId="0" xfId="0" applyNumberFormat="1" applyFont="1" applyBorder="1">
      <alignment vertical="center"/>
    </xf>
    <xf numFmtId="49" fontId="35" fillId="0" borderId="0" xfId="0" applyNumberFormat="1" applyFont="1" applyAlignment="1">
      <alignment horizontal="left" vertical="center"/>
    </xf>
    <xf numFmtId="49" fontId="17" fillId="0" borderId="0" xfId="0" applyNumberFormat="1" applyFont="1">
      <alignment vertical="center"/>
    </xf>
    <xf numFmtId="49" fontId="17" fillId="0" borderId="18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vertical="center"/>
    </xf>
    <xf numFmtId="49" fontId="17" fillId="0" borderId="9" xfId="0" applyNumberFormat="1" applyFont="1" applyBorder="1">
      <alignment vertical="center"/>
    </xf>
    <xf numFmtId="49" fontId="17" fillId="0" borderId="1" xfId="0" applyNumberFormat="1" applyFont="1" applyBorder="1" applyAlignment="1">
      <alignment horizontal="center" vertical="center"/>
    </xf>
    <xf numFmtId="49" fontId="35" fillId="0" borderId="4" xfId="0" applyNumberFormat="1" applyFont="1" applyBorder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41" fillId="0" borderId="0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36" fillId="0" borderId="0" xfId="0" applyNumberFormat="1" applyFont="1">
      <alignment vertical="center"/>
    </xf>
    <xf numFmtId="0" fontId="18" fillId="6" borderId="0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right" vertical="center"/>
    </xf>
    <xf numFmtId="0" fontId="8" fillId="6" borderId="0" xfId="1" applyFill="1" applyBorder="1" applyAlignment="1">
      <alignment horizontal="center" vertical="center"/>
    </xf>
    <xf numFmtId="0" fontId="8" fillId="6" borderId="0" xfId="1" applyFill="1" applyBorder="1" applyAlignment="1">
      <alignment horizontal="center" vertical="center" shrinkToFit="1"/>
    </xf>
    <xf numFmtId="49" fontId="17" fillId="0" borderId="0" xfId="0" applyNumberFormat="1" applyFont="1" applyBorder="1">
      <alignment vertical="center"/>
    </xf>
    <xf numFmtId="49" fontId="32" fillId="0" borderId="11" xfId="0" applyNumberFormat="1" applyFont="1" applyBorder="1" applyAlignment="1">
      <alignment vertical="center"/>
    </xf>
    <xf numFmtId="49" fontId="12" fillId="0" borderId="18" xfId="0" applyNumberFormat="1" applyFont="1" applyBorder="1" applyAlignment="1">
      <alignment horizontal="center" vertical="center"/>
    </xf>
    <xf numFmtId="49" fontId="33" fillId="0" borderId="0" xfId="0" applyNumberFormat="1" applyFont="1" applyBorder="1">
      <alignment vertical="center"/>
    </xf>
    <xf numFmtId="49" fontId="41" fillId="0" borderId="3" xfId="0" applyNumberFormat="1" applyFont="1" applyBorder="1" applyAlignment="1">
      <alignment horizontal="center" vertical="center"/>
    </xf>
    <xf numFmtId="0" fontId="12" fillId="6" borderId="25" xfId="1" applyFont="1" applyFill="1" applyBorder="1" applyAlignment="1">
      <alignment vertical="center" shrinkToFit="1"/>
    </xf>
    <xf numFmtId="0" fontId="12" fillId="11" borderId="23" xfId="1" applyFont="1" applyFill="1" applyBorder="1" applyAlignment="1">
      <alignment vertical="center" shrinkToFit="1"/>
    </xf>
    <xf numFmtId="0" fontId="12" fillId="11" borderId="0" xfId="1" applyFont="1" applyFill="1" applyBorder="1" applyAlignment="1">
      <alignment vertical="center" shrinkToFit="1"/>
    </xf>
    <xf numFmtId="0" fontId="13" fillId="11" borderId="0" xfId="1" applyFont="1" applyFill="1" applyBorder="1" applyAlignment="1" applyProtection="1">
      <alignment horizontal="center" vertical="center" shrinkToFit="1"/>
      <protection hidden="1"/>
    </xf>
    <xf numFmtId="0" fontId="12" fillId="11" borderId="49" xfId="1" applyFont="1" applyFill="1" applyBorder="1" applyAlignment="1">
      <alignment vertical="center" shrinkToFit="1"/>
    </xf>
    <xf numFmtId="0" fontId="12" fillId="11" borderId="24" xfId="1" applyFont="1" applyFill="1" applyBorder="1" applyAlignment="1">
      <alignment vertical="center" shrinkToFit="1"/>
    </xf>
    <xf numFmtId="0" fontId="12" fillId="11" borderId="25" xfId="1" applyFont="1" applyFill="1" applyBorder="1" applyAlignment="1">
      <alignment vertical="center" shrinkToFit="1"/>
    </xf>
    <xf numFmtId="0" fontId="12" fillId="11" borderId="25" xfId="1" applyFont="1" applyFill="1" applyBorder="1" applyAlignment="1">
      <alignment horizontal="center" vertical="center" shrinkToFit="1"/>
    </xf>
    <xf numFmtId="0" fontId="12" fillId="11" borderId="17" xfId="1" applyFont="1" applyFill="1" applyBorder="1" applyAlignment="1">
      <alignment vertical="center" shrinkToFit="1"/>
    </xf>
    <xf numFmtId="0" fontId="12" fillId="11" borderId="29" xfId="1" applyFont="1" applyFill="1" applyBorder="1" applyAlignment="1">
      <alignment vertical="center" shrinkToFit="1"/>
    </xf>
    <xf numFmtId="0" fontId="13" fillId="13" borderId="0" xfId="1" applyFont="1" applyFill="1" applyBorder="1" applyAlignment="1" applyProtection="1">
      <alignment horizontal="center" vertical="center" shrinkToFit="1"/>
      <protection hidden="1"/>
    </xf>
    <xf numFmtId="0" fontId="12" fillId="13" borderId="0" xfId="1" applyFont="1" applyFill="1" applyBorder="1" applyAlignment="1">
      <alignment horizontal="center" vertical="center" shrinkToFit="1"/>
    </xf>
    <xf numFmtId="0" fontId="15" fillId="13" borderId="0" xfId="1" applyFont="1" applyFill="1" applyBorder="1" applyAlignment="1" applyProtection="1">
      <alignment horizontal="center" vertical="center" shrinkToFit="1"/>
      <protection hidden="1"/>
    </xf>
    <xf numFmtId="49" fontId="33" fillId="0" borderId="0" xfId="0" applyNumberFormat="1" applyFont="1" applyAlignment="1">
      <alignment horizontal="left" vertical="center" wrapText="1"/>
    </xf>
    <xf numFmtId="49" fontId="32" fillId="0" borderId="10" xfId="0" applyNumberFormat="1" applyFont="1" applyFill="1" applyBorder="1" applyAlignment="1">
      <alignment vertical="center" wrapText="1"/>
    </xf>
    <xf numFmtId="49" fontId="32" fillId="0" borderId="12" xfId="0" applyNumberFormat="1" applyFont="1" applyFill="1" applyBorder="1" applyAlignment="1">
      <alignment vertical="center" wrapText="1"/>
    </xf>
    <xf numFmtId="49" fontId="41" fillId="0" borderId="1" xfId="0" applyNumberFormat="1" applyFont="1" applyBorder="1" applyAlignment="1">
      <alignment horizontal="center" vertical="center"/>
    </xf>
    <xf numFmtId="49" fontId="35" fillId="0" borderId="2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/>
    </xf>
    <xf numFmtId="49" fontId="35" fillId="0" borderId="1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left" vertical="center"/>
    </xf>
    <xf numFmtId="0" fontId="18" fillId="6" borderId="0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right" vertical="center"/>
    </xf>
    <xf numFmtId="0" fontId="8" fillId="6" borderId="0" xfId="1" applyFill="1" applyBorder="1" applyAlignment="1">
      <alignment horizontal="center" vertical="center" shrinkToFit="1"/>
    </xf>
    <xf numFmtId="0" fontId="12" fillId="13" borderId="0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49" fontId="36" fillId="0" borderId="0" xfId="0" applyNumberFormat="1" applyFont="1" applyFill="1" applyBorder="1" applyAlignment="1">
      <alignment horizontal="left" vertical="center" wrapText="1"/>
    </xf>
    <xf numFmtId="49" fontId="35" fillId="0" borderId="14" xfId="0" applyNumberFormat="1" applyFont="1" applyBorder="1">
      <alignment vertical="center"/>
    </xf>
    <xf numFmtId="49" fontId="35" fillId="0" borderId="18" xfId="0" applyNumberFormat="1" applyFont="1" applyBorder="1">
      <alignment vertical="center"/>
    </xf>
    <xf numFmtId="49" fontId="35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left" vertical="center"/>
    </xf>
    <xf numFmtId="49" fontId="36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center"/>
    </xf>
    <xf numFmtId="49" fontId="42" fillId="0" borderId="0" xfId="0" applyNumberFormat="1" applyFont="1" applyAlignment="1">
      <alignment vertical="center" wrapText="1"/>
    </xf>
    <xf numFmtId="49" fontId="42" fillId="0" borderId="0" xfId="0" applyNumberFormat="1" applyFont="1" applyAlignment="1">
      <alignment vertical="center"/>
    </xf>
    <xf numFmtId="176" fontId="8" fillId="6" borderId="29" xfId="1" applyNumberFormat="1" applyFill="1" applyBorder="1" applyAlignment="1">
      <alignment horizontal="center" vertical="center" wrapText="1" shrinkToFit="1"/>
    </xf>
    <xf numFmtId="176" fontId="8" fillId="6" borderId="35" xfId="1" applyNumberFormat="1" applyFill="1" applyBorder="1" applyAlignment="1">
      <alignment horizontal="center" vertical="center" wrapText="1" shrinkToFit="1"/>
    </xf>
    <xf numFmtId="176" fontId="8" fillId="6" borderId="24" xfId="1" applyNumberFormat="1" applyFill="1" applyBorder="1" applyAlignment="1">
      <alignment horizontal="center" vertical="center" wrapText="1" shrinkToFit="1"/>
    </xf>
    <xf numFmtId="176" fontId="8" fillId="6" borderId="32" xfId="1" applyNumberFormat="1" applyFill="1" applyBorder="1" applyAlignment="1">
      <alignment horizontal="center" vertical="center" wrapText="1" shrinkToFit="1"/>
    </xf>
    <xf numFmtId="176" fontId="8" fillId="6" borderId="34" xfId="1" applyNumberFormat="1" applyFill="1" applyBorder="1" applyAlignment="1">
      <alignment horizontal="center" vertical="center" wrapText="1" shrinkToFit="1"/>
    </xf>
    <xf numFmtId="176" fontId="8" fillId="6" borderId="31" xfId="1" applyNumberFormat="1" applyFill="1" applyBorder="1" applyAlignment="1">
      <alignment horizontal="center" vertical="center" wrapText="1" shrinkToFit="1"/>
    </xf>
    <xf numFmtId="176" fontId="8" fillId="0" borderId="29" xfId="1" applyNumberFormat="1" applyFill="1" applyBorder="1" applyAlignment="1">
      <alignment horizontal="center" vertical="center" wrapText="1" shrinkToFit="1"/>
    </xf>
    <xf numFmtId="176" fontId="8" fillId="0" borderId="35" xfId="1" applyNumberFormat="1" applyFill="1" applyBorder="1" applyAlignment="1">
      <alignment horizontal="center" vertical="center" wrapText="1" shrinkToFit="1"/>
    </xf>
    <xf numFmtId="176" fontId="8" fillId="0" borderId="24" xfId="1" applyNumberFormat="1" applyFill="1" applyBorder="1" applyAlignment="1">
      <alignment horizontal="center" vertical="center" wrapText="1" shrinkToFit="1"/>
    </xf>
    <xf numFmtId="176" fontId="8" fillId="0" borderId="32" xfId="1" applyNumberFormat="1" applyFill="1" applyBorder="1" applyAlignment="1">
      <alignment horizontal="center" vertical="center" wrapText="1" shrinkToFit="1"/>
    </xf>
    <xf numFmtId="176" fontId="8" fillId="0" borderId="34" xfId="1" applyNumberFormat="1" applyFill="1" applyBorder="1" applyAlignment="1">
      <alignment horizontal="center" vertical="center" wrapText="1" shrinkToFit="1"/>
    </xf>
    <xf numFmtId="176" fontId="8" fillId="0" borderId="31" xfId="1" applyNumberFormat="1" applyFill="1" applyBorder="1" applyAlignment="1">
      <alignment horizontal="center" vertical="center" wrapText="1" shrinkToFit="1"/>
    </xf>
    <xf numFmtId="176" fontId="3" fillId="0" borderId="0" xfId="1" applyNumberFormat="1" applyFont="1" applyFill="1" applyBorder="1" applyAlignment="1">
      <alignment horizontal="center" vertical="center" wrapText="1" shrinkToFit="1"/>
    </xf>
    <xf numFmtId="49" fontId="8" fillId="0" borderId="0" xfId="1" applyNumberFormat="1" applyFill="1" applyBorder="1" applyAlignment="1">
      <alignment horizontal="right" vertical="center" wrapText="1"/>
    </xf>
    <xf numFmtId="49" fontId="3" fillId="0" borderId="0" xfId="1" applyNumberFormat="1" applyFont="1" applyFill="1" applyBorder="1" applyAlignment="1">
      <alignment horizontal="right" vertical="center" wrapText="1"/>
    </xf>
    <xf numFmtId="0" fontId="19" fillId="0" borderId="12" xfId="1" applyFont="1" applyFill="1" applyBorder="1" applyAlignment="1" applyProtection="1">
      <alignment horizontal="center" vertical="center" wrapText="1" shrinkToFit="1"/>
    </xf>
    <xf numFmtId="0" fontId="19" fillId="0" borderId="3" xfId="1" applyFont="1" applyFill="1" applyBorder="1" applyAlignment="1" applyProtection="1">
      <alignment horizontal="center" vertical="center" wrapText="1" shrinkToFit="1"/>
    </xf>
    <xf numFmtId="0" fontId="19" fillId="0" borderId="10" xfId="1" applyFont="1" applyFill="1" applyBorder="1" applyAlignment="1" applyProtection="1">
      <alignment horizontal="center" vertical="center" wrapText="1" shrinkToFit="1"/>
    </xf>
    <xf numFmtId="0" fontId="19" fillId="0" borderId="8" xfId="1" applyFont="1" applyFill="1" applyBorder="1" applyAlignment="1" applyProtection="1">
      <alignment horizontal="center" vertical="center" wrapText="1" shrinkToFit="1"/>
    </xf>
    <xf numFmtId="0" fontId="19" fillId="0" borderId="2" xfId="1" applyFont="1" applyFill="1" applyBorder="1" applyAlignment="1" applyProtection="1">
      <alignment horizontal="center" vertical="center" wrapText="1" shrinkToFit="1"/>
    </xf>
    <xf numFmtId="0" fontId="19" fillId="0" borderId="6" xfId="1" applyFont="1" applyFill="1" applyBorder="1" applyAlignment="1" applyProtection="1">
      <alignment horizontal="center" vertical="center" wrapText="1" shrinkToFit="1"/>
    </xf>
    <xf numFmtId="176" fontId="8" fillId="0" borderId="13" xfId="1" applyNumberFormat="1" applyFill="1" applyBorder="1" applyAlignment="1">
      <alignment horizontal="center" vertical="center" wrapText="1" shrinkToFit="1"/>
    </xf>
    <xf numFmtId="176" fontId="8" fillId="6" borderId="13" xfId="1" applyNumberFormat="1" applyFill="1" applyBorder="1" applyAlignment="1">
      <alignment horizontal="center" vertical="center" shrinkToFit="1"/>
    </xf>
    <xf numFmtId="0" fontId="19" fillId="3" borderId="1" xfId="1" applyFont="1" applyFill="1" applyBorder="1" applyAlignment="1" applyProtection="1">
      <alignment horizontal="center" vertical="center" wrapText="1" shrinkToFit="1"/>
    </xf>
    <xf numFmtId="176" fontId="8" fillId="0" borderId="13" xfId="1" applyNumberFormat="1" applyFill="1" applyBorder="1" applyAlignment="1">
      <alignment horizontal="center" vertical="center" shrinkToFit="1"/>
    </xf>
    <xf numFmtId="176" fontId="8" fillId="6" borderId="13" xfId="1" applyNumberFormat="1" applyFill="1" applyBorder="1" applyAlignment="1">
      <alignment horizontal="center" vertical="center" wrapText="1" shrinkToFit="1"/>
    </xf>
    <xf numFmtId="176" fontId="8" fillId="0" borderId="31" xfId="1" applyNumberFormat="1" applyFill="1" applyBorder="1" applyAlignment="1">
      <alignment horizontal="center" vertical="center" shrinkToFit="1"/>
    </xf>
    <xf numFmtId="176" fontId="8" fillId="0" borderId="33" xfId="1" applyNumberFormat="1" applyFill="1" applyBorder="1" applyAlignment="1">
      <alignment horizontal="center" vertical="center" shrinkToFit="1"/>
    </xf>
    <xf numFmtId="176" fontId="8" fillId="0" borderId="39" xfId="1" applyNumberFormat="1" applyFill="1" applyBorder="1" applyAlignment="1">
      <alignment horizontal="center" vertical="center" shrinkToFit="1"/>
    </xf>
    <xf numFmtId="176" fontId="8" fillId="0" borderId="24" xfId="1" applyNumberFormat="1" applyFill="1" applyBorder="1" applyAlignment="1">
      <alignment horizontal="center" vertical="center" shrinkToFit="1"/>
    </xf>
    <xf numFmtId="176" fontId="8" fillId="0" borderId="25" xfId="1" applyNumberFormat="1" applyFill="1" applyBorder="1" applyAlignment="1">
      <alignment horizontal="center" vertical="center" shrinkToFit="1"/>
    </xf>
    <xf numFmtId="176" fontId="8" fillId="0" borderId="40" xfId="1" applyNumberFormat="1" applyFill="1" applyBorder="1" applyAlignment="1">
      <alignment horizontal="center" vertical="center" shrinkToFit="1"/>
    </xf>
    <xf numFmtId="0" fontId="8" fillId="2" borderId="0" xfId="1" applyFill="1" applyAlignment="1">
      <alignment vertical="center" shrinkToFit="1"/>
    </xf>
    <xf numFmtId="0" fontId="17" fillId="2" borderId="0" xfId="1" applyFont="1" applyFill="1" applyAlignment="1">
      <alignment vertical="center" shrinkToFit="1"/>
    </xf>
    <xf numFmtId="0" fontId="17" fillId="0" borderId="0" xfId="1" applyFont="1" applyFill="1" applyBorder="1" applyAlignment="1">
      <alignment horizontal="center" vertical="center" shrinkToFit="1"/>
    </xf>
    <xf numFmtId="176" fontId="1" fillId="6" borderId="0" xfId="1" applyNumberFormat="1" applyFont="1" applyFill="1" applyBorder="1" applyAlignment="1">
      <alignment horizontal="left" vertical="center" wrapText="1" shrinkToFit="1"/>
    </xf>
    <xf numFmtId="0" fontId="3" fillId="0" borderId="0" xfId="1" applyFont="1" applyFill="1" applyBorder="1" applyAlignment="1">
      <alignment horizontal="center" vertical="center" shrinkToFit="1"/>
    </xf>
    <xf numFmtId="0" fontId="3" fillId="6" borderId="13" xfId="1" applyFont="1" applyFill="1" applyBorder="1" applyAlignment="1">
      <alignment horizontal="center" vertical="center" shrinkToFit="1"/>
    </xf>
    <xf numFmtId="0" fontId="3" fillId="6" borderId="0" xfId="1" applyFont="1" applyFill="1" applyBorder="1" applyAlignment="1">
      <alignment vertical="center" shrinkToFit="1"/>
    </xf>
    <xf numFmtId="0" fontId="3" fillId="6" borderId="13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18" fillId="6" borderId="0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right" vertical="center"/>
    </xf>
    <xf numFmtId="0" fontId="14" fillId="6" borderId="36" xfId="1" applyFont="1" applyFill="1" applyBorder="1" applyAlignment="1">
      <alignment horizontal="center" vertical="center" shrinkToFit="1"/>
    </xf>
    <xf numFmtId="0" fontId="14" fillId="6" borderId="16" xfId="1" applyFont="1" applyFill="1" applyBorder="1" applyAlignment="1">
      <alignment horizontal="center" vertical="center" shrinkToFit="1"/>
    </xf>
    <xf numFmtId="0" fontId="14" fillId="6" borderId="38" xfId="1" applyFont="1" applyFill="1" applyBorder="1" applyAlignment="1">
      <alignment horizontal="center" vertical="center" shrinkToFit="1"/>
    </xf>
    <xf numFmtId="0" fontId="17" fillId="6" borderId="0" xfId="1" applyFont="1" applyFill="1" applyBorder="1" applyAlignment="1">
      <alignment vertical="center" shrinkToFit="1"/>
    </xf>
    <xf numFmtId="0" fontId="3" fillId="6" borderId="16" xfId="1" applyFont="1" applyFill="1" applyBorder="1" applyAlignment="1">
      <alignment vertical="center" shrinkToFit="1"/>
    </xf>
    <xf numFmtId="0" fontId="11" fillId="6" borderId="35" xfId="1" applyFont="1" applyFill="1" applyBorder="1" applyAlignment="1">
      <alignment horizontal="center" vertical="center" shrinkToFit="1"/>
    </xf>
    <xf numFmtId="0" fontId="12" fillId="0" borderId="13" xfId="1" applyFont="1" applyBorder="1" applyAlignment="1">
      <alignment horizontal="center" vertical="center" shrinkToFit="1"/>
    </xf>
    <xf numFmtId="0" fontId="22" fillId="2" borderId="6" xfId="0" applyFont="1" applyFill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0" fontId="22" fillId="2" borderId="10" xfId="0" applyFont="1" applyFill="1" applyBorder="1" applyAlignment="1">
      <alignment horizontal="center" vertical="center" shrinkToFit="1"/>
    </xf>
    <xf numFmtId="0" fontId="22" fillId="2" borderId="11" xfId="0" applyFont="1" applyFill="1" applyBorder="1" applyAlignment="1">
      <alignment horizontal="center" vertical="center" shrinkToFit="1"/>
    </xf>
    <xf numFmtId="177" fontId="2" fillId="6" borderId="13" xfId="1" applyNumberFormat="1" applyFont="1" applyFill="1" applyBorder="1" applyAlignment="1">
      <alignment horizontal="center" vertical="center" shrinkToFit="1"/>
    </xf>
    <xf numFmtId="0" fontId="2" fillId="6" borderId="13" xfId="1" applyFont="1" applyFill="1" applyBorder="1" applyAlignment="1">
      <alignment horizontal="center" vertical="center" shrinkToFit="1"/>
    </xf>
    <xf numFmtId="0" fontId="22" fillId="2" borderId="1" xfId="0" applyFont="1" applyFill="1" applyBorder="1" applyAlignment="1">
      <alignment horizontal="center" vertical="center" shrinkToFit="1"/>
    </xf>
    <xf numFmtId="0" fontId="43" fillId="2" borderId="1" xfId="0" applyFont="1" applyFill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7" fillId="0" borderId="10" xfId="0" applyFont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 shrinkToFit="1"/>
    </xf>
    <xf numFmtId="0" fontId="17" fillId="0" borderId="12" xfId="0" applyFont="1" applyBorder="1" applyAlignment="1">
      <alignment horizontal="center" vertical="center" shrinkToFit="1"/>
    </xf>
    <xf numFmtId="0" fontId="43" fillId="2" borderId="6" xfId="0" applyFont="1" applyFill="1" applyBorder="1" applyAlignment="1">
      <alignment horizontal="center" vertical="center" shrinkToFit="1"/>
    </xf>
    <xf numFmtId="0" fontId="43" fillId="2" borderId="7" xfId="0" applyFont="1" applyFill="1" applyBorder="1" applyAlignment="1">
      <alignment horizontal="center" vertical="center" shrinkToFit="1"/>
    </xf>
    <xf numFmtId="0" fontId="43" fillId="2" borderId="8" xfId="0" applyFont="1" applyFill="1" applyBorder="1" applyAlignment="1">
      <alignment horizontal="center" vertical="center" shrinkToFit="1"/>
    </xf>
    <xf numFmtId="0" fontId="43" fillId="2" borderId="10" xfId="0" applyFont="1" applyFill="1" applyBorder="1" applyAlignment="1">
      <alignment horizontal="center" vertical="center" shrinkToFit="1"/>
    </xf>
    <xf numFmtId="0" fontId="43" fillId="2" borderId="11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23" fillId="6" borderId="23" xfId="1" applyFont="1" applyFill="1" applyBorder="1" applyAlignment="1" applyProtection="1">
      <alignment horizontal="center" vertical="center" shrinkToFit="1"/>
      <protection hidden="1"/>
    </xf>
    <xf numFmtId="0" fontId="23" fillId="6" borderId="0" xfId="1" applyFont="1" applyFill="1" applyBorder="1" applyAlignment="1" applyProtection="1">
      <alignment horizontal="center" vertical="center" shrinkToFit="1"/>
      <protection hidden="1"/>
    </xf>
    <xf numFmtId="0" fontId="17" fillId="6" borderId="0" xfId="1" applyFont="1" applyFill="1" applyBorder="1" applyAlignment="1">
      <alignment horizontal="center" vertical="center" shrinkToFit="1"/>
    </xf>
    <xf numFmtId="0" fontId="8" fillId="6" borderId="0" xfId="1" applyFill="1" applyBorder="1" applyAlignment="1">
      <alignment horizontal="center" vertical="center" shrinkToFit="1"/>
    </xf>
    <xf numFmtId="0" fontId="25" fillId="6" borderId="34" xfId="1" applyFont="1" applyFill="1" applyBorder="1" applyAlignment="1">
      <alignment horizontal="center" vertical="center" shrinkToFit="1"/>
    </xf>
    <xf numFmtId="0" fontId="20" fillId="6" borderId="21" xfId="1" applyFont="1" applyFill="1" applyBorder="1" applyAlignment="1">
      <alignment horizontal="center" vertical="center" shrinkToFit="1"/>
    </xf>
    <xf numFmtId="0" fontId="44" fillId="6" borderId="13" xfId="1" applyFont="1" applyFill="1" applyBorder="1" applyAlignment="1">
      <alignment horizontal="center" vertical="center" shrinkToFit="1"/>
    </xf>
    <xf numFmtId="0" fontId="20" fillId="2" borderId="1" xfId="0" applyFont="1" applyFill="1" applyBorder="1" applyAlignment="1">
      <alignment horizontal="center" vertical="center" shrinkToFit="1"/>
    </xf>
    <xf numFmtId="0" fontId="21" fillId="6" borderId="21" xfId="1" applyFont="1" applyFill="1" applyBorder="1" applyAlignment="1">
      <alignment horizontal="center" vertical="center" shrinkToFit="1"/>
    </xf>
    <xf numFmtId="0" fontId="21" fillId="6" borderId="13" xfId="1" applyFont="1" applyFill="1" applyBorder="1" applyAlignment="1">
      <alignment horizontal="center" vertical="center" shrinkToFit="1"/>
    </xf>
    <xf numFmtId="0" fontId="8" fillId="0" borderId="0" xfId="1" applyBorder="1" applyAlignment="1">
      <alignment horizontal="center" vertical="center" shrinkToFit="1"/>
    </xf>
    <xf numFmtId="0" fontId="28" fillId="5" borderId="11" xfId="1" applyFont="1" applyFill="1" applyBorder="1" applyAlignment="1">
      <alignment horizontal="center" vertical="center" shrinkToFit="1"/>
    </xf>
    <xf numFmtId="0" fontId="28" fillId="6" borderId="25" xfId="1" applyFont="1" applyFill="1" applyBorder="1" applyAlignment="1">
      <alignment horizontal="center" vertical="center" shrinkToFit="1"/>
    </xf>
    <xf numFmtId="0" fontId="28" fillId="6" borderId="0" xfId="1" applyFont="1" applyFill="1" applyBorder="1" applyAlignment="1">
      <alignment horizontal="center" vertical="center" shrinkToFit="1"/>
    </xf>
    <xf numFmtId="0" fontId="12" fillId="0" borderId="0" xfId="1" applyFont="1" applyBorder="1" applyAlignment="1">
      <alignment horizontal="center" vertical="center" shrinkToFit="1"/>
    </xf>
    <xf numFmtId="0" fontId="14" fillId="6" borderId="0" xfId="1" applyFont="1" applyFill="1" applyBorder="1" applyAlignment="1">
      <alignment vertical="center"/>
    </xf>
    <xf numFmtId="0" fontId="3" fillId="0" borderId="34" xfId="1" applyFont="1" applyBorder="1" applyAlignment="1">
      <alignment horizontal="center" vertical="center"/>
    </xf>
    <xf numFmtId="0" fontId="3" fillId="0" borderId="35" xfId="1" applyFont="1" applyBorder="1" applyAlignment="1">
      <alignment horizontal="center" vertical="center"/>
    </xf>
    <xf numFmtId="0" fontId="12" fillId="13" borderId="0" xfId="1" applyFont="1" applyFill="1" applyBorder="1" applyAlignment="1">
      <alignment horizontal="center" vertical="center" shrinkToFit="1"/>
    </xf>
    <xf numFmtId="0" fontId="12" fillId="13" borderId="0" xfId="1" applyFont="1" applyFill="1" applyBorder="1" applyAlignment="1">
      <alignment horizontal="center" vertical="center"/>
    </xf>
    <xf numFmtId="0" fontId="12" fillId="13" borderId="0" xfId="1" applyNumberFormat="1" applyFont="1" applyFill="1" applyBorder="1" applyAlignment="1">
      <alignment horizontal="center" vertical="center" shrinkToFit="1"/>
    </xf>
    <xf numFmtId="0" fontId="8" fillId="8" borderId="0" xfId="1" applyFill="1" applyBorder="1" applyAlignment="1">
      <alignment horizontal="center" vertical="center" shrinkToFit="1"/>
    </xf>
    <xf numFmtId="177" fontId="8" fillId="5" borderId="0" xfId="1" applyNumberFormat="1" applyFill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8" fillId="12" borderId="21" xfId="1" applyFill="1" applyBorder="1" applyAlignment="1">
      <alignment horizontal="center" vertical="center" shrinkToFit="1"/>
    </xf>
    <xf numFmtId="0" fontId="8" fillId="12" borderId="50" xfId="1" applyFill="1" applyBorder="1" applyAlignment="1">
      <alignment horizontal="center" vertical="center" shrinkToFit="1"/>
    </xf>
    <xf numFmtId="177" fontId="3" fillId="12" borderId="30" xfId="1" applyNumberFormat="1" applyFont="1" applyFill="1" applyBorder="1" applyAlignment="1">
      <alignment horizontal="center" vertical="center" shrinkToFit="1"/>
    </xf>
    <xf numFmtId="177" fontId="3" fillId="12" borderId="11" xfId="1" applyNumberFormat="1" applyFont="1" applyFill="1" applyBorder="1" applyAlignment="1">
      <alignment horizontal="center" vertical="center" shrinkToFit="1"/>
    </xf>
    <xf numFmtId="0" fontId="12" fillId="0" borderId="51" xfId="1" applyFont="1" applyBorder="1" applyAlignment="1">
      <alignment horizontal="center" vertical="center" shrinkToFit="1"/>
    </xf>
    <xf numFmtId="0" fontId="12" fillId="0" borderId="31" xfId="1" applyFont="1" applyBorder="1" applyAlignment="1">
      <alignment horizontal="center" vertical="center" shrinkToFit="1"/>
    </xf>
    <xf numFmtId="0" fontId="12" fillId="0" borderId="32" xfId="1" applyFont="1" applyBorder="1" applyAlignment="1">
      <alignment horizontal="center" vertical="center" shrinkToFit="1"/>
    </xf>
    <xf numFmtId="0" fontId="12" fillId="0" borderId="52" xfId="1" applyFont="1" applyBorder="1" applyAlignment="1">
      <alignment horizontal="center" vertical="center" shrinkToFit="1"/>
    </xf>
    <xf numFmtId="0" fontId="12" fillId="0" borderId="53" xfId="1" applyFont="1" applyBorder="1" applyAlignment="1">
      <alignment horizontal="center" vertical="center" shrinkToFit="1"/>
    </xf>
    <xf numFmtId="0" fontId="8" fillId="0" borderId="13" xfId="1" applyBorder="1" applyAlignment="1">
      <alignment horizontal="center" vertical="center" shrinkToFit="1"/>
    </xf>
    <xf numFmtId="0" fontId="8" fillId="0" borderId="51" xfId="1" applyBorder="1" applyAlignment="1">
      <alignment horizontal="center" vertical="center" shrinkToFit="1"/>
    </xf>
    <xf numFmtId="0" fontId="14" fillId="6" borderId="23" xfId="1" applyFont="1" applyFill="1" applyBorder="1" applyAlignment="1">
      <alignment vertical="center"/>
    </xf>
    <xf numFmtId="0" fontId="8" fillId="8" borderId="21" xfId="1" applyFill="1" applyBorder="1" applyAlignment="1">
      <alignment horizontal="center" vertical="center" shrinkToFit="1"/>
    </xf>
    <xf numFmtId="177" fontId="3" fillId="4" borderId="25" xfId="1" applyNumberFormat="1" applyFont="1" applyFill="1" applyBorder="1" applyAlignment="1">
      <alignment horizontal="center" vertical="center" shrinkToFit="1"/>
    </xf>
    <xf numFmtId="0" fontId="12" fillId="6" borderId="54" xfId="1" applyFont="1" applyFill="1" applyBorder="1" applyAlignment="1">
      <alignment horizontal="center" vertical="center" shrinkToFit="1"/>
    </xf>
    <xf numFmtId="0" fontId="12" fillId="6" borderId="33" xfId="1" applyFont="1" applyFill="1" applyBorder="1" applyAlignment="1">
      <alignment horizontal="center" vertical="center" shrinkToFit="1"/>
    </xf>
    <xf numFmtId="0" fontId="12" fillId="6" borderId="10" xfId="1" applyFont="1" applyFill="1" applyBorder="1" applyAlignment="1">
      <alignment horizontal="center" vertical="center" shrinkToFit="1"/>
    </xf>
    <xf numFmtId="0" fontId="12" fillId="6" borderId="11" xfId="1" applyFont="1" applyFill="1" applyBorder="1" applyAlignment="1">
      <alignment horizontal="center" vertical="center" shrinkToFit="1"/>
    </xf>
    <xf numFmtId="0" fontId="12" fillId="6" borderId="32" xfId="1" applyFont="1" applyFill="1" applyBorder="1" applyAlignment="1">
      <alignment horizontal="center" vertical="center" shrinkToFit="1"/>
    </xf>
    <xf numFmtId="0" fontId="12" fillId="6" borderId="53" xfId="1" applyFont="1" applyFill="1" applyBorder="1" applyAlignment="1">
      <alignment horizontal="center" vertical="center" shrinkToFit="1"/>
    </xf>
    <xf numFmtId="0" fontId="8" fillId="8" borderId="31" xfId="1" applyFill="1" applyBorder="1" applyAlignment="1">
      <alignment horizontal="center" vertical="center" shrinkToFit="1"/>
    </xf>
    <xf numFmtId="0" fontId="8" fillId="8" borderId="24" xfId="1" applyFill="1" applyBorder="1" applyAlignment="1">
      <alignment horizontal="center" vertical="center" shrinkToFit="1"/>
    </xf>
    <xf numFmtId="177" fontId="3" fillId="4" borderId="33" xfId="1" applyNumberFormat="1" applyFont="1" applyFill="1" applyBorder="1" applyAlignment="1">
      <alignment horizontal="center" vertical="center" shrinkToFit="1"/>
    </xf>
    <xf numFmtId="177" fontId="3" fillId="4" borderId="32" xfId="1" applyNumberFormat="1" applyFont="1" applyFill="1" applyBorder="1" applyAlignment="1">
      <alignment horizontal="center" vertical="center" shrinkToFit="1"/>
    </xf>
    <xf numFmtId="177" fontId="3" fillId="4" borderId="29" xfId="1" applyNumberFormat="1" applyFont="1" applyFill="1" applyBorder="1" applyAlignment="1">
      <alignment horizontal="center" vertical="center" shrinkToFit="1"/>
    </xf>
    <xf numFmtId="0" fontId="12" fillId="6" borderId="43" xfId="1" applyFont="1" applyFill="1" applyBorder="1" applyAlignment="1">
      <alignment horizontal="center" vertical="center"/>
    </xf>
    <xf numFmtId="0" fontId="12" fillId="6" borderId="44" xfId="1" applyFont="1" applyFill="1" applyBorder="1" applyAlignment="1">
      <alignment horizontal="center" vertical="center"/>
    </xf>
    <xf numFmtId="0" fontId="12" fillId="6" borderId="45" xfId="1" applyFont="1" applyFill="1" applyBorder="1" applyAlignment="1">
      <alignment horizontal="center" vertical="center"/>
    </xf>
    <xf numFmtId="0" fontId="12" fillId="6" borderId="46" xfId="1" applyFont="1" applyFill="1" applyBorder="1" applyAlignment="1">
      <alignment horizontal="center" vertical="center"/>
    </xf>
    <xf numFmtId="0" fontId="12" fillId="6" borderId="47" xfId="1" applyFont="1" applyFill="1" applyBorder="1" applyAlignment="1">
      <alignment horizontal="center" vertical="center"/>
    </xf>
    <xf numFmtId="0" fontId="12" fillId="6" borderId="48" xfId="1" applyFont="1" applyFill="1" applyBorder="1" applyAlignment="1">
      <alignment horizontal="center" vertical="center"/>
    </xf>
    <xf numFmtId="0" fontId="12" fillId="11" borderId="43" xfId="1" applyFont="1" applyFill="1" applyBorder="1" applyAlignment="1">
      <alignment horizontal="center" vertical="center"/>
    </xf>
    <xf numFmtId="0" fontId="12" fillId="11" borderId="44" xfId="1" applyFont="1" applyFill="1" applyBorder="1" applyAlignment="1">
      <alignment horizontal="center" vertical="center"/>
    </xf>
    <xf numFmtId="0" fontId="12" fillId="11" borderId="46" xfId="1" applyFont="1" applyFill="1" applyBorder="1" applyAlignment="1">
      <alignment horizontal="center" vertical="center"/>
    </xf>
    <xf numFmtId="0" fontId="12" fillId="11" borderId="47" xfId="1" applyFont="1" applyFill="1" applyBorder="1" applyAlignment="1">
      <alignment horizontal="center" vertical="center"/>
    </xf>
    <xf numFmtId="0" fontId="8" fillId="6" borderId="0" xfId="1" applyFill="1" applyBorder="1" applyAlignment="1">
      <alignment horizontal="center" vertical="center"/>
    </xf>
    <xf numFmtId="176" fontId="8" fillId="10" borderId="42" xfId="1" applyNumberFormat="1" applyFill="1" applyBorder="1" applyAlignment="1">
      <alignment horizontal="center" vertical="center" shrinkToFit="1"/>
    </xf>
    <xf numFmtId="176" fontId="8" fillId="10" borderId="7" xfId="1" applyNumberFormat="1" applyFill="1" applyBorder="1" applyAlignment="1">
      <alignment horizontal="center" vertical="center" shrinkToFit="1"/>
    </xf>
    <xf numFmtId="176" fontId="8" fillId="10" borderId="23" xfId="1" applyNumberFormat="1" applyFill="1" applyBorder="1" applyAlignment="1">
      <alignment horizontal="center" vertical="center" shrinkToFit="1"/>
    </xf>
    <xf numFmtId="176" fontId="8" fillId="10" borderId="0" xfId="1" applyNumberFormat="1" applyFill="1" applyBorder="1" applyAlignment="1">
      <alignment horizontal="center" vertical="center" shrinkToFit="1"/>
    </xf>
    <xf numFmtId="0" fontId="25" fillId="6" borderId="31" xfId="1" applyFont="1" applyFill="1" applyBorder="1" applyAlignment="1">
      <alignment horizontal="center" vertical="center" shrinkToFit="1"/>
    </xf>
    <xf numFmtId="0" fontId="25" fillId="6" borderId="33" xfId="1" applyFont="1" applyFill="1" applyBorder="1" applyAlignment="1">
      <alignment horizontal="center" vertical="center" shrinkToFit="1"/>
    </xf>
    <xf numFmtId="0" fontId="25" fillId="6" borderId="23" xfId="1" applyFont="1" applyFill="1" applyBorder="1" applyAlignment="1">
      <alignment horizontal="center" vertical="center" shrinkToFit="1"/>
    </xf>
    <xf numFmtId="0" fontId="25" fillId="6" borderId="0" xfId="1" applyFont="1" applyFill="1" applyBorder="1" applyAlignment="1">
      <alignment horizontal="center" vertical="center" shrinkToFit="1"/>
    </xf>
    <xf numFmtId="0" fontId="25" fillId="6" borderId="24" xfId="1" applyFont="1" applyFill="1" applyBorder="1" applyAlignment="1">
      <alignment horizontal="center" vertical="center" shrinkToFit="1"/>
    </xf>
    <xf numFmtId="0" fontId="25" fillId="6" borderId="25" xfId="1" applyFont="1" applyFill="1" applyBorder="1" applyAlignment="1">
      <alignment horizontal="center" vertical="center" shrinkToFit="1"/>
    </xf>
    <xf numFmtId="0" fontId="18" fillId="6" borderId="33" xfId="1" applyFont="1" applyFill="1" applyBorder="1" applyAlignment="1">
      <alignment horizontal="center" vertical="center" shrinkToFit="1"/>
    </xf>
    <xf numFmtId="0" fontId="18" fillId="6" borderId="32" xfId="1" applyFont="1" applyFill="1" applyBorder="1" applyAlignment="1">
      <alignment horizontal="center" vertical="center" shrinkToFit="1"/>
    </xf>
    <xf numFmtId="0" fontId="18" fillId="6" borderId="17" xfId="1" applyFont="1" applyFill="1" applyBorder="1" applyAlignment="1">
      <alignment horizontal="center" vertical="center" shrinkToFit="1"/>
    </xf>
    <xf numFmtId="0" fontId="18" fillId="6" borderId="25" xfId="1" applyFont="1" applyFill="1" applyBorder="1" applyAlignment="1">
      <alignment horizontal="center" vertical="center" shrinkToFit="1"/>
    </xf>
    <xf numFmtId="0" fontId="18" fillId="6" borderId="29" xfId="1" applyFont="1" applyFill="1" applyBorder="1" applyAlignment="1">
      <alignment horizontal="center" vertical="center" shrinkToFit="1"/>
    </xf>
    <xf numFmtId="176" fontId="8" fillId="2" borderId="42" xfId="1" applyNumberFormat="1" applyFill="1" applyBorder="1" applyAlignment="1">
      <alignment horizontal="center" vertical="center" shrinkToFit="1"/>
    </xf>
    <xf numFmtId="176" fontId="8" fillId="2" borderId="7" xfId="1" applyNumberFormat="1" applyFill="1" applyBorder="1" applyAlignment="1">
      <alignment horizontal="center" vertical="center" shrinkToFit="1"/>
    </xf>
    <xf numFmtId="176" fontId="8" fillId="2" borderId="28" xfId="1" applyNumberFormat="1" applyFill="1" applyBorder="1" applyAlignment="1">
      <alignment horizontal="center" vertical="center" shrinkToFit="1"/>
    </xf>
    <xf numFmtId="176" fontId="8" fillId="2" borderId="23" xfId="1" applyNumberFormat="1" applyFill="1" applyBorder="1" applyAlignment="1">
      <alignment horizontal="center" vertical="center" shrinkToFit="1"/>
    </xf>
    <xf numFmtId="176" fontId="8" fillId="2" borderId="0" xfId="1" applyNumberFormat="1" applyFill="1" applyBorder="1" applyAlignment="1">
      <alignment horizontal="center" vertical="center" shrinkToFit="1"/>
    </xf>
    <xf numFmtId="176" fontId="8" fillId="2" borderId="17" xfId="1" applyNumberFormat="1" applyFill="1" applyBorder="1" applyAlignment="1">
      <alignment horizontal="center" vertical="center" shrinkToFit="1"/>
    </xf>
    <xf numFmtId="176" fontId="8" fillId="2" borderId="24" xfId="1" applyNumberFormat="1" applyFill="1" applyBorder="1" applyAlignment="1">
      <alignment horizontal="center" vertical="center" shrinkToFit="1"/>
    </xf>
    <xf numFmtId="176" fontId="8" fillId="2" borderId="25" xfId="1" applyNumberFormat="1" applyFill="1" applyBorder="1" applyAlignment="1">
      <alignment horizontal="center" vertical="center" shrinkToFit="1"/>
    </xf>
    <xf numFmtId="176" fontId="8" fillId="2" borderId="29" xfId="1" applyNumberFormat="1" applyFill="1" applyBorder="1" applyAlignment="1">
      <alignment horizontal="center" vertical="center" shrinkToFit="1"/>
    </xf>
    <xf numFmtId="0" fontId="25" fillId="4" borderId="5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right" vertical="center"/>
    </xf>
    <xf numFmtId="0" fontId="27" fillId="4" borderId="5" xfId="1" applyFont="1" applyFill="1" applyBorder="1" applyAlignment="1">
      <alignment horizontal="center" vertical="center"/>
    </xf>
    <xf numFmtId="0" fontId="10" fillId="6" borderId="20" xfId="1" applyFont="1" applyFill="1" applyBorder="1" applyAlignment="1">
      <alignment horizontal="center" vertical="center" shrinkToFit="1"/>
    </xf>
    <xf numFmtId="0" fontId="31" fillId="0" borderId="0" xfId="1" applyFont="1" applyFill="1" applyAlignment="1">
      <alignment horizontal="left"/>
    </xf>
    <xf numFmtId="0" fontId="30" fillId="0" borderId="0" xfId="1" applyFont="1" applyFill="1" applyAlignment="1">
      <alignment horizontal="left"/>
    </xf>
    <xf numFmtId="0" fontId="8" fillId="6" borderId="23" xfId="1" applyFill="1" applyBorder="1" applyAlignment="1">
      <alignment vertical="center"/>
    </xf>
    <xf numFmtId="176" fontId="7" fillId="0" borderId="0" xfId="1" applyNumberFormat="1" applyFont="1" applyFill="1" applyBorder="1" applyAlignment="1">
      <alignment horizontal="center" vertical="center" wrapText="1" shrinkToFit="1"/>
    </xf>
    <xf numFmtId="49" fontId="7" fillId="0" borderId="0" xfId="1" applyNumberFormat="1" applyFont="1" applyFill="1" applyBorder="1" applyAlignment="1">
      <alignment horizontal="right" vertical="center" wrapText="1"/>
    </xf>
    <xf numFmtId="176" fontId="8" fillId="0" borderId="22" xfId="1" applyNumberFormat="1" applyFill="1" applyBorder="1" applyAlignment="1">
      <alignment horizontal="center" vertical="center" wrapText="1" shrinkToFit="1"/>
    </xf>
    <xf numFmtId="176" fontId="8" fillId="0" borderId="21" xfId="1" applyNumberFormat="1" applyFill="1" applyBorder="1" applyAlignment="1">
      <alignment horizontal="center" vertical="center" wrapText="1" shrinkToFit="1"/>
    </xf>
    <xf numFmtId="0" fontId="19" fillId="0" borderId="18" xfId="1" applyFont="1" applyFill="1" applyBorder="1" applyAlignment="1" applyProtection="1">
      <alignment horizontal="center" vertical="center" wrapText="1" shrinkToFit="1"/>
    </xf>
    <xf numFmtId="0" fontId="19" fillId="0" borderId="1" xfId="1" applyFont="1" applyFill="1" applyBorder="1" applyAlignment="1" applyProtection="1">
      <alignment horizontal="center" vertical="center" wrapText="1" shrinkToFit="1"/>
    </xf>
    <xf numFmtId="0" fontId="19" fillId="0" borderId="14" xfId="1" applyFont="1" applyFill="1" applyBorder="1" applyAlignment="1" applyProtection="1">
      <alignment horizontal="center" vertical="center" wrapText="1" shrinkToFit="1"/>
    </xf>
    <xf numFmtId="176" fontId="8" fillId="6" borderId="22" xfId="1" applyNumberFormat="1" applyFill="1" applyBorder="1" applyAlignment="1">
      <alignment horizontal="center" vertical="center" wrapText="1" shrinkToFit="1"/>
    </xf>
    <xf numFmtId="176" fontId="8" fillId="6" borderId="21" xfId="1" applyNumberFormat="1" applyFill="1" applyBorder="1" applyAlignment="1">
      <alignment horizontal="center" vertical="center" wrapText="1" shrinkToFit="1"/>
    </xf>
    <xf numFmtId="49" fontId="5" fillId="0" borderId="0" xfId="1" applyNumberFormat="1" applyFont="1" applyFill="1" applyBorder="1" applyAlignment="1">
      <alignment horizontal="right" vertical="center" wrapText="1"/>
    </xf>
    <xf numFmtId="49" fontId="8" fillId="0" borderId="17" xfId="1" applyNumberFormat="1" applyFill="1" applyBorder="1" applyAlignment="1">
      <alignment horizontal="right" vertical="center" wrapText="1"/>
    </xf>
    <xf numFmtId="49" fontId="4" fillId="0" borderId="0" xfId="1" applyNumberFormat="1" applyFont="1" applyFill="1" applyBorder="1" applyAlignment="1">
      <alignment horizontal="right" vertical="center" wrapText="1"/>
    </xf>
    <xf numFmtId="176" fontId="7" fillId="6" borderId="0" xfId="1" applyNumberFormat="1" applyFont="1" applyFill="1" applyBorder="1" applyAlignment="1">
      <alignment horizontal="left" vertical="center" wrapText="1" shrinkToFit="1"/>
    </xf>
    <xf numFmtId="49" fontId="1" fillId="0" borderId="0" xfId="1" applyNumberFormat="1" applyFont="1" applyFill="1" applyBorder="1" applyAlignment="1">
      <alignment horizontal="left" vertical="center" wrapText="1"/>
    </xf>
    <xf numFmtId="176" fontId="46" fillId="6" borderId="0" xfId="1" applyNumberFormat="1" applyFont="1" applyFill="1" applyBorder="1" applyAlignment="1">
      <alignment horizontal="left" vertical="center" wrapText="1" shrinkToFit="1"/>
    </xf>
    <xf numFmtId="176" fontId="40" fillId="6" borderId="0" xfId="1" applyNumberFormat="1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horizontal="center" vertical="center" shrinkToFit="1"/>
    </xf>
    <xf numFmtId="0" fontId="7" fillId="0" borderId="0" xfId="1" applyFont="1" applyFill="1" applyBorder="1" applyAlignment="1">
      <alignment horizontal="center" vertical="center" shrinkToFit="1"/>
    </xf>
    <xf numFmtId="0" fontId="7" fillId="6" borderId="13" xfId="1" applyFont="1" applyFill="1" applyBorder="1" applyAlignment="1">
      <alignment horizontal="center" vertical="center" shrinkToFit="1"/>
    </xf>
    <xf numFmtId="0" fontId="7" fillId="6" borderId="0" xfId="1" applyFont="1" applyFill="1" applyBorder="1" applyAlignment="1">
      <alignment vertical="center" shrinkToFit="1"/>
    </xf>
    <xf numFmtId="0" fontId="7" fillId="6" borderId="13" xfId="1" applyFont="1" applyFill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7" fillId="6" borderId="16" xfId="1" applyFont="1" applyFill="1" applyBorder="1" applyAlignment="1">
      <alignment vertical="center" shrinkToFit="1"/>
    </xf>
    <xf numFmtId="177" fontId="0" fillId="6" borderId="13" xfId="0" applyNumberFormat="1" applyFont="1" applyFill="1" applyBorder="1" applyAlignment="1">
      <alignment horizontal="center" vertical="center" shrinkToFit="1"/>
    </xf>
    <xf numFmtId="0" fontId="0" fillId="6" borderId="13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0" fillId="2" borderId="6" xfId="0" applyFont="1" applyFill="1" applyBorder="1" applyAlignment="1">
      <alignment horizontal="center" vertical="center" shrinkToFit="1"/>
    </xf>
    <xf numFmtId="0" fontId="0" fillId="2" borderId="7" xfId="0" applyFont="1" applyFill="1" applyBorder="1" applyAlignment="1">
      <alignment horizontal="center" vertical="center" shrinkToFit="1"/>
    </xf>
    <xf numFmtId="0" fontId="0" fillId="2" borderId="8" xfId="0" applyFont="1" applyFill="1" applyBorder="1" applyAlignment="1">
      <alignment horizontal="center" vertical="center" shrinkToFit="1"/>
    </xf>
    <xf numFmtId="0" fontId="0" fillId="2" borderId="10" xfId="0" applyFont="1" applyFill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2" borderId="12" xfId="0" applyFont="1" applyFill="1" applyBorder="1" applyAlignment="1">
      <alignment horizontal="center" vertical="center" shrinkToFit="1"/>
    </xf>
    <xf numFmtId="0" fontId="8" fillId="6" borderId="33" xfId="1" applyFill="1" applyBorder="1" applyAlignment="1">
      <alignment horizontal="center" vertical="center" shrinkToFit="1"/>
    </xf>
    <xf numFmtId="177" fontId="7" fillId="6" borderId="13" xfId="1" applyNumberFormat="1" applyFont="1" applyFill="1" applyBorder="1" applyAlignment="1">
      <alignment horizontal="center" vertical="center" shrinkToFit="1"/>
    </xf>
    <xf numFmtId="0" fontId="20" fillId="6" borderId="13" xfId="1" applyFont="1" applyFill="1" applyBorder="1" applyAlignment="1">
      <alignment horizontal="center" vertical="center" shrinkToFit="1"/>
    </xf>
    <xf numFmtId="0" fontId="28" fillId="5" borderId="19" xfId="1" applyFont="1" applyFill="1" applyBorder="1" applyAlignment="1">
      <alignment horizontal="center" vertical="center" shrinkToFit="1"/>
    </xf>
    <xf numFmtId="0" fontId="28" fillId="6" borderId="30" xfId="1" applyFont="1" applyFill="1" applyBorder="1" applyAlignment="1">
      <alignment horizontal="center" vertical="center" shrinkToFit="1"/>
    </xf>
    <xf numFmtId="0" fontId="28" fillId="6" borderId="33" xfId="1" applyFont="1" applyFill="1" applyBorder="1" applyAlignment="1">
      <alignment horizontal="center" vertical="center" shrinkToFit="1"/>
    </xf>
    <xf numFmtId="0" fontId="12" fillId="9" borderId="21" xfId="1" applyFont="1" applyFill="1" applyBorder="1" applyAlignment="1">
      <alignment horizontal="center" vertical="center" shrinkToFit="1"/>
    </xf>
    <xf numFmtId="0" fontId="12" fillId="9" borderId="22" xfId="1" applyFont="1" applyFill="1" applyBorder="1" applyAlignment="1">
      <alignment horizontal="center" vertical="center" shrinkToFit="1"/>
    </xf>
    <xf numFmtId="0" fontId="12" fillId="9" borderId="26" xfId="1" applyFont="1" applyFill="1" applyBorder="1" applyAlignment="1">
      <alignment horizontal="center" vertical="center"/>
    </xf>
    <xf numFmtId="0" fontId="12" fillId="9" borderId="21" xfId="1" applyNumberFormat="1" applyFont="1" applyFill="1" applyBorder="1" applyAlignment="1">
      <alignment horizontal="center" vertical="center" shrinkToFit="1"/>
    </xf>
    <xf numFmtId="0" fontId="12" fillId="9" borderId="22" xfId="1" applyNumberFormat="1" applyFont="1" applyFill="1" applyBorder="1" applyAlignment="1">
      <alignment horizontal="center" vertical="center" shrinkToFit="1"/>
    </xf>
    <xf numFmtId="177" fontId="8" fillId="7" borderId="30" xfId="1" applyNumberFormat="1" applyFill="1" applyBorder="1" applyAlignment="1">
      <alignment horizontal="center" vertical="center" shrinkToFit="1"/>
    </xf>
    <xf numFmtId="177" fontId="7" fillId="7" borderId="30" xfId="1" applyNumberFormat="1" applyFont="1" applyFill="1" applyBorder="1" applyAlignment="1">
      <alignment horizontal="center" vertical="center" shrinkToFit="1"/>
    </xf>
    <xf numFmtId="0" fontId="7" fillId="0" borderId="13" xfId="1" applyFont="1" applyBorder="1" applyAlignment="1">
      <alignment horizontal="center" vertical="center" shrinkToFit="1"/>
    </xf>
    <xf numFmtId="0" fontId="12" fillId="0" borderId="24" xfId="1" applyFont="1" applyBorder="1" applyAlignment="1">
      <alignment horizontal="center" vertical="center" shrinkToFit="1"/>
    </xf>
    <xf numFmtId="0" fontId="12" fillId="0" borderId="29" xfId="1" applyFont="1" applyBorder="1" applyAlignment="1">
      <alignment horizontal="center" vertical="center" shrinkToFit="1"/>
    </xf>
    <xf numFmtId="0" fontId="45" fillId="0" borderId="13" xfId="1" applyFont="1" applyBorder="1" applyAlignment="1">
      <alignment horizontal="center" vertical="center" shrinkToFit="1"/>
    </xf>
    <xf numFmtId="0" fontId="12" fillId="6" borderId="21" xfId="1" applyFont="1" applyFill="1" applyBorder="1" applyAlignment="1">
      <alignment horizontal="center" vertical="center" shrinkToFit="1"/>
    </xf>
    <xf numFmtId="0" fontId="12" fillId="6" borderId="22" xfId="1" applyFont="1" applyFill="1" applyBorder="1" applyAlignment="1">
      <alignment horizontal="center" vertical="center" shrinkToFit="1"/>
    </xf>
    <xf numFmtId="0" fontId="12" fillId="6" borderId="26" xfId="1" applyFont="1" applyFill="1" applyBorder="1" applyAlignment="1">
      <alignment horizontal="center" vertical="center"/>
    </xf>
    <xf numFmtId="177" fontId="7" fillId="4" borderId="25" xfId="1" applyNumberFormat="1" applyFont="1" applyFill="1" applyBorder="1" applyAlignment="1">
      <alignment horizontal="center" vertical="center" shrinkToFit="1"/>
    </xf>
    <xf numFmtId="177" fontId="7" fillId="4" borderId="33" xfId="1" applyNumberFormat="1" applyFont="1" applyFill="1" applyBorder="1" applyAlignment="1">
      <alignment horizontal="center" vertical="center" shrinkToFit="1"/>
    </xf>
    <xf numFmtId="177" fontId="7" fillId="4" borderId="32" xfId="1" applyNumberFormat="1" applyFont="1" applyFill="1" applyBorder="1" applyAlignment="1">
      <alignment horizontal="center" vertical="center" shrinkToFit="1"/>
    </xf>
    <xf numFmtId="177" fontId="7" fillId="4" borderId="29" xfId="1" applyNumberFormat="1" applyFont="1" applyFill="1" applyBorder="1" applyAlignment="1">
      <alignment horizontal="center" vertical="center" shrinkToFit="1"/>
    </xf>
    <xf numFmtId="0" fontId="12" fillId="6" borderId="7" xfId="1" applyFont="1" applyFill="1" applyBorder="1" applyAlignment="1">
      <alignment horizontal="center" vertical="center" shrinkToFit="1"/>
    </xf>
    <xf numFmtId="0" fontId="12" fillId="6" borderId="28" xfId="1" applyFont="1" applyFill="1" applyBorder="1" applyAlignment="1">
      <alignment horizontal="center" vertical="center" shrinkToFit="1"/>
    </xf>
    <xf numFmtId="0" fontId="12" fillId="6" borderId="25" xfId="1" applyFont="1" applyFill="1" applyBorder="1" applyAlignment="1">
      <alignment horizontal="center" vertical="center" shrinkToFit="1"/>
    </xf>
    <xf numFmtId="0" fontId="12" fillId="6" borderId="29" xfId="1" applyFont="1" applyFill="1" applyBorder="1" applyAlignment="1">
      <alignment horizontal="center" vertical="center" shrinkToFit="1"/>
    </xf>
    <xf numFmtId="176" fontId="8" fillId="2" borderId="6" xfId="1" applyNumberFormat="1" applyFill="1" applyBorder="1" applyAlignment="1">
      <alignment horizontal="center" vertical="center" shrinkToFit="1"/>
    </xf>
    <xf numFmtId="176" fontId="8" fillId="2" borderId="8" xfId="1" applyNumberFormat="1" applyFill="1" applyBorder="1" applyAlignment="1">
      <alignment horizontal="center" vertical="center" shrinkToFit="1"/>
    </xf>
    <xf numFmtId="176" fontId="8" fillId="2" borderId="4" xfId="1" applyNumberFormat="1" applyFill="1" applyBorder="1" applyAlignment="1">
      <alignment horizontal="center" vertical="center" shrinkToFit="1"/>
    </xf>
    <xf numFmtId="176" fontId="8" fillId="2" borderId="9" xfId="1" applyNumberFormat="1" applyFill="1" applyBorder="1" applyAlignment="1">
      <alignment horizontal="center" vertical="center" shrinkToFit="1"/>
    </xf>
    <xf numFmtId="176" fontId="8" fillId="2" borderId="10" xfId="1" applyNumberFormat="1" applyFill="1" applyBorder="1" applyAlignment="1">
      <alignment horizontal="center" vertical="center" shrinkToFit="1"/>
    </xf>
    <xf numFmtId="176" fontId="8" fillId="2" borderId="11" xfId="1" applyNumberFormat="1" applyFill="1" applyBorder="1" applyAlignment="1">
      <alignment horizontal="center" vertical="center" shrinkToFit="1"/>
    </xf>
    <xf numFmtId="176" fontId="8" fillId="2" borderId="12" xfId="1" applyNumberFormat="1" applyFill="1" applyBorder="1" applyAlignment="1">
      <alignment horizontal="center" vertical="center" shrinkToFit="1"/>
    </xf>
    <xf numFmtId="176" fontId="8" fillId="7" borderId="6" xfId="1" applyNumberFormat="1" applyFill="1" applyBorder="1" applyAlignment="1">
      <alignment horizontal="center" vertical="center" shrinkToFit="1"/>
    </xf>
    <xf numFmtId="176" fontId="8" fillId="7" borderId="7" xfId="1" applyNumberFormat="1" applyFill="1" applyBorder="1" applyAlignment="1">
      <alignment horizontal="center" vertical="center" shrinkToFit="1"/>
    </xf>
    <xf numFmtId="176" fontId="8" fillId="7" borderId="8" xfId="1" applyNumberFormat="1" applyFill="1" applyBorder="1" applyAlignment="1">
      <alignment horizontal="center" vertical="center" shrinkToFit="1"/>
    </xf>
    <xf numFmtId="176" fontId="8" fillId="7" borderId="4" xfId="1" applyNumberFormat="1" applyFill="1" applyBorder="1" applyAlignment="1">
      <alignment horizontal="center" vertical="center" shrinkToFit="1"/>
    </xf>
    <xf numFmtId="176" fontId="8" fillId="7" borderId="0" xfId="1" applyNumberFormat="1" applyFill="1" applyBorder="1" applyAlignment="1">
      <alignment horizontal="center" vertical="center" shrinkToFit="1"/>
    </xf>
    <xf numFmtId="176" fontId="8" fillId="7" borderId="9" xfId="1" applyNumberFormat="1" applyFill="1" applyBorder="1" applyAlignment="1">
      <alignment horizontal="center" vertical="center" shrinkToFit="1"/>
    </xf>
    <xf numFmtId="176" fontId="8" fillId="7" borderId="10" xfId="1" applyNumberFormat="1" applyFill="1" applyBorder="1" applyAlignment="1">
      <alignment horizontal="center" vertical="center" shrinkToFit="1"/>
    </xf>
    <xf numFmtId="176" fontId="8" fillId="7" borderId="11" xfId="1" applyNumberFormat="1" applyFill="1" applyBorder="1" applyAlignment="1">
      <alignment horizontal="center" vertical="center" shrinkToFit="1"/>
    </xf>
    <xf numFmtId="176" fontId="8" fillId="7" borderId="12" xfId="1" applyNumberFormat="1" applyFill="1" applyBorder="1" applyAlignment="1">
      <alignment horizontal="center" vertical="center" shrinkToFit="1"/>
    </xf>
    <xf numFmtId="0" fontId="25" fillId="6" borderId="21" xfId="1" applyFont="1" applyFill="1" applyBorder="1" applyAlignment="1">
      <alignment horizontal="center" vertical="center" shrinkToFit="1"/>
    </xf>
    <xf numFmtId="0" fontId="18" fillId="6" borderId="22" xfId="1" applyFont="1" applyFill="1" applyBorder="1" applyAlignment="1">
      <alignment horizontal="center" vertical="center" shrinkToFit="1"/>
    </xf>
    <xf numFmtId="176" fontId="8" fillId="2" borderId="7" xfId="1" applyNumberFormat="1" applyFill="1" applyBorder="1">
      <alignment vertical="center"/>
    </xf>
    <xf numFmtId="176" fontId="8" fillId="2" borderId="8" xfId="1" applyNumberFormat="1" applyFill="1" applyBorder="1">
      <alignment vertical="center"/>
    </xf>
    <xf numFmtId="176" fontId="8" fillId="2" borderId="4" xfId="1" applyNumberFormat="1" applyFill="1" applyBorder="1">
      <alignment vertical="center"/>
    </xf>
    <xf numFmtId="176" fontId="8" fillId="2" borderId="0" xfId="1" applyNumberFormat="1" applyFill="1" applyBorder="1">
      <alignment vertical="center"/>
    </xf>
    <xf numFmtId="176" fontId="8" fillId="2" borderId="9" xfId="1" applyNumberFormat="1" applyFill="1" applyBorder="1">
      <alignment vertical="center"/>
    </xf>
    <xf numFmtId="176" fontId="8" fillId="2" borderId="10" xfId="1" applyNumberFormat="1" applyFill="1" applyBorder="1">
      <alignment vertical="center"/>
    </xf>
    <xf numFmtId="176" fontId="8" fillId="2" borderId="11" xfId="1" applyNumberFormat="1" applyFill="1" applyBorder="1">
      <alignment vertical="center"/>
    </xf>
    <xf numFmtId="176" fontId="8" fillId="2" borderId="12" xfId="1" applyNumberFormat="1" applyFill="1" applyBorder="1">
      <alignment vertical="center"/>
    </xf>
    <xf numFmtId="176" fontId="8" fillId="0" borderId="6" xfId="1" applyNumberFormat="1" applyFill="1" applyBorder="1" applyAlignment="1">
      <alignment horizontal="center" vertical="center" shrinkToFit="1"/>
    </xf>
    <xf numFmtId="176" fontId="8" fillId="0" borderId="7" xfId="1" applyNumberFormat="1" applyFill="1" applyBorder="1" applyAlignment="1">
      <alignment horizontal="center" vertical="center" shrinkToFit="1"/>
    </xf>
    <xf numFmtId="176" fontId="8" fillId="0" borderId="8" xfId="1" applyNumberFormat="1" applyFill="1" applyBorder="1" applyAlignment="1">
      <alignment horizontal="center" vertical="center" shrinkToFit="1"/>
    </xf>
    <xf numFmtId="176" fontId="8" fillId="0" borderId="4" xfId="1" applyNumberFormat="1" applyFill="1" applyBorder="1" applyAlignment="1">
      <alignment horizontal="center" vertical="center" shrinkToFit="1"/>
    </xf>
    <xf numFmtId="176" fontId="8" fillId="0" borderId="0" xfId="1" applyNumberFormat="1" applyFill="1" applyBorder="1" applyAlignment="1">
      <alignment horizontal="center" vertical="center" shrinkToFit="1"/>
    </xf>
    <xf numFmtId="176" fontId="8" fillId="0" borderId="9" xfId="1" applyNumberFormat="1" applyFill="1" applyBorder="1" applyAlignment="1">
      <alignment horizontal="center" vertical="center" shrinkToFit="1"/>
    </xf>
    <xf numFmtId="176" fontId="8" fillId="0" borderId="10" xfId="1" applyNumberFormat="1" applyFill="1" applyBorder="1" applyAlignment="1">
      <alignment horizontal="center" vertical="center" shrinkToFit="1"/>
    </xf>
    <xf numFmtId="176" fontId="8" fillId="0" borderId="11" xfId="1" applyNumberFormat="1" applyFill="1" applyBorder="1" applyAlignment="1">
      <alignment horizontal="center" vertical="center" shrinkToFit="1"/>
    </xf>
    <xf numFmtId="176" fontId="8" fillId="0" borderId="12" xfId="1" applyNumberFormat="1" applyFill="1" applyBorder="1" applyAlignment="1">
      <alignment horizontal="center" vertical="center" shrinkToFit="1"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horizontal="center" vertical="center"/>
    </xf>
    <xf numFmtId="49" fontId="36" fillId="0" borderId="0" xfId="0" applyNumberFormat="1" applyFont="1" applyAlignment="1">
      <alignment horizontal="left" vertical="center"/>
    </xf>
    <xf numFmtId="49" fontId="32" fillId="0" borderId="0" xfId="0" applyNumberFormat="1" applyFont="1" applyBorder="1" applyAlignment="1">
      <alignment horizontal="left" vertical="center"/>
    </xf>
    <xf numFmtId="49" fontId="32" fillId="0" borderId="11" xfId="0" applyNumberFormat="1" applyFont="1" applyBorder="1" applyAlignment="1">
      <alignment horizontal="left" vertical="center"/>
    </xf>
    <xf numFmtId="49" fontId="16" fillId="0" borderId="14" xfId="0" applyNumberFormat="1" applyFont="1" applyBorder="1" applyAlignment="1">
      <alignment horizontal="center" vertical="center"/>
    </xf>
    <xf numFmtId="49" fontId="16" fillId="0" borderId="18" xfId="0" applyNumberFormat="1" applyFont="1" applyBorder="1" applyAlignment="1">
      <alignment horizontal="center" vertical="center"/>
    </xf>
    <xf numFmtId="49" fontId="36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>
      <alignment horizontal="left" vertical="center"/>
    </xf>
    <xf numFmtId="49" fontId="36" fillId="0" borderId="14" xfId="0" applyNumberFormat="1" applyFont="1" applyFill="1" applyBorder="1" applyAlignment="1">
      <alignment horizontal="left" vertical="center" wrapText="1"/>
    </xf>
    <xf numFmtId="49" fontId="36" fillId="0" borderId="18" xfId="0" applyNumberFormat="1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left" vertical="center" wrapText="1"/>
    </xf>
    <xf numFmtId="49" fontId="36" fillId="5" borderId="6" xfId="0" applyNumberFormat="1" applyFont="1" applyFill="1" applyBorder="1" applyAlignment="1">
      <alignment horizontal="left" vertical="center"/>
    </xf>
    <xf numFmtId="49" fontId="36" fillId="5" borderId="8" xfId="0" applyNumberFormat="1" applyFont="1" applyFill="1" applyBorder="1" applyAlignment="1">
      <alignment horizontal="left" vertical="center"/>
    </xf>
    <xf numFmtId="49" fontId="42" fillId="5" borderId="14" xfId="0" applyNumberFormat="1" applyFont="1" applyFill="1" applyBorder="1" applyAlignment="1">
      <alignment horizontal="left" vertical="center" wrapText="1"/>
    </xf>
    <xf numFmtId="49" fontId="42" fillId="5" borderId="18" xfId="0" applyNumberFormat="1" applyFont="1" applyFill="1" applyBorder="1" applyAlignment="1">
      <alignment horizontal="left" vertical="center"/>
    </xf>
    <xf numFmtId="49" fontId="36" fillId="0" borderId="6" xfId="0" applyNumberFormat="1" applyFont="1" applyFill="1" applyBorder="1" applyAlignment="1">
      <alignment horizontal="left" vertical="center" wrapText="1"/>
    </xf>
    <xf numFmtId="49" fontId="36" fillId="0" borderId="8" xfId="0" applyNumberFormat="1" applyFont="1" applyFill="1" applyBorder="1" applyAlignment="1">
      <alignment horizontal="left" vertical="center"/>
    </xf>
    <xf numFmtId="49" fontId="36" fillId="0" borderId="6" xfId="0" applyNumberFormat="1" applyFont="1" applyFill="1" applyBorder="1" applyAlignment="1">
      <alignment horizontal="left" vertical="center"/>
    </xf>
    <xf numFmtId="49" fontId="35" fillId="0" borderId="1" xfId="0" applyNumberFormat="1" applyFont="1" applyBorder="1" applyAlignment="1">
      <alignment horizontal="center" vertical="center"/>
    </xf>
    <xf numFmtId="49" fontId="32" fillId="0" borderId="6" xfId="0" applyNumberFormat="1" applyFont="1" applyFill="1" applyBorder="1" applyAlignment="1">
      <alignment horizontal="left" vertical="center" wrapText="1"/>
    </xf>
    <xf numFmtId="49" fontId="32" fillId="0" borderId="8" xfId="0" applyNumberFormat="1" applyFont="1" applyFill="1" applyBorder="1" applyAlignment="1">
      <alignment horizontal="left" vertical="center" wrapText="1"/>
    </xf>
    <xf numFmtId="49" fontId="36" fillId="0" borderId="14" xfId="0" applyNumberFormat="1" applyFont="1" applyFill="1" applyBorder="1" applyAlignment="1">
      <alignment horizontal="left" vertical="center"/>
    </xf>
    <xf numFmtId="49" fontId="36" fillId="0" borderId="18" xfId="0" applyNumberFormat="1" applyFont="1" applyFill="1" applyBorder="1" applyAlignment="1">
      <alignment horizontal="left" vertical="center"/>
    </xf>
    <xf numFmtId="49" fontId="32" fillId="0" borderId="7" xfId="0" applyNumberFormat="1" applyFont="1" applyFill="1" applyBorder="1" applyAlignment="1">
      <alignment horizontal="left" vertical="center" wrapText="1"/>
    </xf>
    <xf numFmtId="49" fontId="38" fillId="5" borderId="10" xfId="0" applyNumberFormat="1" applyFont="1" applyFill="1" applyBorder="1" applyAlignment="1">
      <alignment horizontal="left" vertical="center"/>
    </xf>
    <xf numFmtId="49" fontId="38" fillId="5" borderId="11" xfId="0" applyNumberFormat="1" applyFont="1" applyFill="1" applyBorder="1" applyAlignment="1">
      <alignment horizontal="left" vertical="center"/>
    </xf>
    <xf numFmtId="49" fontId="38" fillId="5" borderId="12" xfId="0" applyNumberFormat="1" applyFont="1" applyFill="1" applyBorder="1" applyAlignment="1">
      <alignment horizontal="left" vertical="center"/>
    </xf>
    <xf numFmtId="49" fontId="39" fillId="0" borderId="10" xfId="0" applyNumberFormat="1" applyFont="1" applyFill="1" applyBorder="1" applyAlignment="1">
      <alignment horizontal="left" vertical="center"/>
    </xf>
    <xf numFmtId="49" fontId="39" fillId="0" borderId="12" xfId="0" applyNumberFormat="1" applyFont="1" applyFill="1" applyBorder="1" applyAlignment="1">
      <alignment horizontal="left" vertical="center"/>
    </xf>
    <xf numFmtId="49" fontId="35" fillId="0" borderId="1" xfId="0" applyNumberFormat="1" applyFont="1" applyBorder="1" applyAlignment="1">
      <alignment horizontal="center" vertical="center" wrapText="1"/>
    </xf>
    <xf numFmtId="49" fontId="38" fillId="5" borderId="4" xfId="0" applyNumberFormat="1" applyFont="1" applyFill="1" applyBorder="1" applyAlignment="1">
      <alignment horizontal="left" vertical="center"/>
    </xf>
    <xf numFmtId="49" fontId="38" fillId="5" borderId="9" xfId="0" applyNumberFormat="1" applyFont="1" applyFill="1" applyBorder="1" applyAlignment="1">
      <alignment horizontal="left" vertical="center"/>
    </xf>
    <xf numFmtId="49" fontId="38" fillId="0" borderId="10" xfId="0" applyNumberFormat="1" applyFont="1" applyFill="1" applyBorder="1" applyAlignment="1">
      <alignment horizontal="left" vertical="center"/>
    </xf>
    <xf numFmtId="49" fontId="38" fillId="0" borderId="12" xfId="0" applyNumberFormat="1" applyFont="1" applyFill="1" applyBorder="1" applyAlignment="1">
      <alignment horizontal="left" vertical="center"/>
    </xf>
    <xf numFmtId="49" fontId="36" fillId="0" borderId="7" xfId="0" applyNumberFormat="1" applyFont="1" applyFill="1" applyBorder="1" applyAlignment="1">
      <alignment horizontal="left" vertical="center"/>
    </xf>
    <xf numFmtId="49" fontId="36" fillId="0" borderId="11" xfId="0" applyNumberFormat="1" applyFont="1" applyFill="1" applyBorder="1" applyAlignment="1">
      <alignment horizontal="center" vertical="center" wrapText="1"/>
    </xf>
    <xf numFmtId="49" fontId="36" fillId="0" borderId="12" xfId="0" applyNumberFormat="1" applyFont="1" applyFill="1" applyBorder="1" applyAlignment="1">
      <alignment horizontal="center" vertical="center" wrapText="1"/>
    </xf>
    <xf numFmtId="49" fontId="36" fillId="5" borderId="7" xfId="0" applyNumberFormat="1" applyFont="1" applyFill="1" applyBorder="1" applyAlignment="1">
      <alignment horizontal="left" vertical="center"/>
    </xf>
    <xf numFmtId="49" fontId="35" fillId="0" borderId="2" xfId="0" applyNumberFormat="1" applyFont="1" applyBorder="1" applyAlignment="1">
      <alignment horizontal="center" vertical="center"/>
    </xf>
    <xf numFmtId="49" fontId="35" fillId="0" borderId="41" xfId="0" applyNumberFormat="1" applyFont="1" applyBorder="1" applyAlignment="1">
      <alignment horizontal="center" vertical="center"/>
    </xf>
    <xf numFmtId="49" fontId="35" fillId="0" borderId="3" xfId="0" applyNumberFormat="1" applyFont="1" applyBorder="1" applyAlignment="1">
      <alignment horizontal="center" vertical="center"/>
    </xf>
    <xf numFmtId="49" fontId="35" fillId="0" borderId="6" xfId="0" applyNumberFormat="1" applyFont="1" applyBorder="1" applyAlignment="1">
      <alignment horizontal="center" vertical="center"/>
    </xf>
    <xf numFmtId="49" fontId="35" fillId="0" borderId="8" xfId="0" applyNumberFormat="1" applyFont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wrapText="1"/>
    </xf>
    <xf numFmtId="49" fontId="35" fillId="0" borderId="1" xfId="0" applyNumberFormat="1" applyFont="1" applyFill="1" applyBorder="1" applyAlignment="1">
      <alignment horizontal="center" vertical="center"/>
    </xf>
    <xf numFmtId="49" fontId="35" fillId="0" borderId="4" xfId="0" applyNumberFormat="1" applyFont="1" applyBorder="1" applyAlignment="1">
      <alignment horizontal="center" vertical="center"/>
    </xf>
    <xf numFmtId="49" fontId="35" fillId="0" borderId="9" xfId="0" applyNumberFormat="1" applyFont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36" fillId="0" borderId="11" xfId="0" applyNumberFormat="1" applyFont="1" applyBorder="1" applyAlignment="1">
      <alignment horizontal="left" vertical="center"/>
    </xf>
    <xf numFmtId="49" fontId="36" fillId="0" borderId="0" xfId="0" applyNumberFormat="1" applyFont="1" applyBorder="1" applyAlignment="1">
      <alignment horizontal="left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8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410"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9525</xdr:rowOff>
    </xdr:to>
    <xdr:sp macro="" textlink="">
      <xdr:nvSpPr>
        <xdr:cNvPr id="8" name="Line 22"/>
        <xdr:cNvSpPr>
          <a:spLocks noChangeShapeType="1"/>
        </xdr:cNvSpPr>
      </xdr:nvSpPr>
      <xdr:spPr bwMode="auto">
        <a:xfrm>
          <a:off x="4381500" y="8153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11</xdr:row>
      <xdr:rowOff>0</xdr:rowOff>
    </xdr:from>
    <xdr:to>
      <xdr:col>15</xdr:col>
      <xdr:colOff>9525</xdr:colOff>
      <xdr:row>11</xdr:row>
      <xdr:rowOff>9525</xdr:rowOff>
    </xdr:to>
    <xdr:sp macro="" textlink="">
      <xdr:nvSpPr>
        <xdr:cNvPr id="9" name="Line 22"/>
        <xdr:cNvSpPr>
          <a:spLocks noChangeShapeType="1"/>
        </xdr:cNvSpPr>
      </xdr:nvSpPr>
      <xdr:spPr bwMode="auto">
        <a:xfrm>
          <a:off x="10201275" y="29718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29</xdr:row>
      <xdr:rowOff>0</xdr:rowOff>
    </xdr:from>
    <xdr:to>
      <xdr:col>7</xdr:col>
      <xdr:colOff>9525</xdr:colOff>
      <xdr:row>29</xdr:row>
      <xdr:rowOff>9525</xdr:rowOff>
    </xdr:to>
    <xdr:sp macro="" textlink="">
      <xdr:nvSpPr>
        <xdr:cNvPr id="10" name="Line 22"/>
        <xdr:cNvSpPr>
          <a:spLocks noChangeShapeType="1"/>
        </xdr:cNvSpPr>
      </xdr:nvSpPr>
      <xdr:spPr bwMode="auto">
        <a:xfrm>
          <a:off x="4381500" y="81534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9525</xdr:colOff>
      <xdr:row>10</xdr:row>
      <xdr:rowOff>0</xdr:rowOff>
    </xdr:from>
    <xdr:to>
      <xdr:col>11</xdr:col>
      <xdr:colOff>9525</xdr:colOff>
      <xdr:row>10</xdr:row>
      <xdr:rowOff>9525</xdr:rowOff>
    </xdr:to>
    <xdr:sp macro="" textlink="">
      <xdr:nvSpPr>
        <xdr:cNvPr id="11" name="Line 22"/>
        <xdr:cNvSpPr>
          <a:spLocks noChangeShapeType="1"/>
        </xdr:cNvSpPr>
      </xdr:nvSpPr>
      <xdr:spPr bwMode="auto">
        <a:xfrm>
          <a:off x="7410450" y="27051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tabSelected="1" view="pageBreakPreview" zoomScaleNormal="100" zoomScaleSheetLayoutView="100" workbookViewId="0">
      <selection activeCell="H2" sqref="H2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265" t="s">
        <v>71</v>
      </c>
      <c r="L2" s="265"/>
      <c r="M2" s="265"/>
      <c r="N2" s="266" t="s">
        <v>8</v>
      </c>
      <c r="O2" s="266"/>
      <c r="P2" s="2"/>
      <c r="Q2" s="267" t="s">
        <v>35</v>
      </c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8" t="s">
        <v>9</v>
      </c>
      <c r="AC2" s="268"/>
      <c r="AD2" s="268"/>
      <c r="AE2" s="268"/>
      <c r="AF2" s="3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2:64" ht="14.25" thickBot="1">
      <c r="K3" s="265"/>
      <c r="L3" s="265"/>
      <c r="M3" s="265"/>
      <c r="N3" s="266"/>
      <c r="O3" s="266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8"/>
      <c r="AC3" s="268"/>
      <c r="AD3" s="268"/>
      <c r="AE3" s="268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</row>
    <row r="4" spans="2:64" s="32" customFormat="1" ht="13.5" customHeight="1">
      <c r="B4" s="269" t="s">
        <v>167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</row>
    <row r="5" spans="2:64" ht="13.5" customHeight="1"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</row>
    <row r="6" spans="2:64">
      <c r="B6" s="354" t="str">
        <f>IF(ISBLANK($K$2),"",$K$2)</f>
        <v>A</v>
      </c>
      <c r="C6" s="354"/>
      <c r="D6" s="354"/>
      <c r="E6" s="355" t="s">
        <v>8</v>
      </c>
      <c r="F6" s="355"/>
      <c r="G6" s="355"/>
      <c r="H6" s="338" t="str">
        <f>C9</f>
        <v>1FC里見</v>
      </c>
      <c r="I6" s="356"/>
      <c r="J6" s="356"/>
      <c r="K6" s="356"/>
      <c r="L6" s="357"/>
      <c r="M6" s="364" t="str">
        <f>C11</f>
        <v>2ブルーボタン</v>
      </c>
      <c r="N6" s="365"/>
      <c r="O6" s="365"/>
      <c r="P6" s="365"/>
      <c r="Q6" s="366"/>
      <c r="R6" s="338" t="str">
        <f>C13</f>
        <v>3インフィニティ西部</v>
      </c>
      <c r="S6" s="257"/>
      <c r="T6" s="257"/>
      <c r="U6" s="257"/>
      <c r="V6" s="339"/>
      <c r="W6" s="338" t="str">
        <f>C15</f>
        <v>4片岡小SSS</v>
      </c>
      <c r="X6" s="257"/>
      <c r="Y6" s="257"/>
      <c r="Z6" s="257"/>
      <c r="AA6" s="339"/>
      <c r="AB6" s="338" t="str">
        <f>C17</f>
        <v>5倉賀野FC</v>
      </c>
      <c r="AC6" s="257"/>
      <c r="AD6" s="257"/>
      <c r="AE6" s="257"/>
      <c r="AF6" s="339"/>
      <c r="AG6" s="345">
        <f>C19</f>
        <v>0</v>
      </c>
      <c r="AH6" s="346"/>
      <c r="AI6" s="346"/>
      <c r="AJ6" s="346"/>
      <c r="AK6" s="347"/>
      <c r="AL6" s="345">
        <f>C21</f>
        <v>0</v>
      </c>
      <c r="AM6" s="346"/>
      <c r="AN6" s="346"/>
      <c r="AO6" s="346"/>
      <c r="AP6" s="347"/>
      <c r="AQ6" s="290" t="s">
        <v>10</v>
      </c>
      <c r="AR6" s="290"/>
      <c r="AS6" s="290" t="s">
        <v>11</v>
      </c>
      <c r="AT6" s="290"/>
      <c r="AU6" s="290" t="s">
        <v>12</v>
      </c>
      <c r="AV6" s="290"/>
      <c r="AW6" s="290" t="s">
        <v>13</v>
      </c>
      <c r="AX6" s="290"/>
      <c r="AY6" s="290"/>
      <c r="AZ6" s="290" t="s">
        <v>14</v>
      </c>
      <c r="BA6" s="290"/>
      <c r="BB6" s="271"/>
      <c r="BD6" s="292" t="s">
        <v>15</v>
      </c>
      <c r="BE6" s="292" t="s">
        <v>16</v>
      </c>
      <c r="BF6" s="292" t="s">
        <v>14</v>
      </c>
      <c r="BJ6" s="240"/>
    </row>
    <row r="7" spans="2:64">
      <c r="B7" s="354"/>
      <c r="C7" s="354"/>
      <c r="D7" s="354"/>
      <c r="E7" s="355"/>
      <c r="F7" s="355"/>
      <c r="G7" s="355"/>
      <c r="H7" s="358"/>
      <c r="I7" s="359"/>
      <c r="J7" s="359"/>
      <c r="K7" s="359"/>
      <c r="L7" s="360"/>
      <c r="M7" s="367"/>
      <c r="N7" s="368"/>
      <c r="O7" s="368"/>
      <c r="P7" s="368"/>
      <c r="Q7" s="369"/>
      <c r="R7" s="340"/>
      <c r="S7" s="260"/>
      <c r="T7" s="260"/>
      <c r="U7" s="260"/>
      <c r="V7" s="341"/>
      <c r="W7" s="340"/>
      <c r="X7" s="260"/>
      <c r="Y7" s="260"/>
      <c r="Z7" s="260"/>
      <c r="AA7" s="341"/>
      <c r="AB7" s="340"/>
      <c r="AC7" s="260"/>
      <c r="AD7" s="260"/>
      <c r="AE7" s="260"/>
      <c r="AF7" s="341"/>
      <c r="AG7" s="348"/>
      <c r="AH7" s="349"/>
      <c r="AI7" s="349"/>
      <c r="AJ7" s="349"/>
      <c r="AK7" s="350"/>
      <c r="AL7" s="348"/>
      <c r="AM7" s="349"/>
      <c r="AN7" s="349"/>
      <c r="AO7" s="349"/>
      <c r="AP7" s="35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71"/>
      <c r="BD7" s="292"/>
      <c r="BE7" s="292"/>
      <c r="BF7" s="292"/>
      <c r="BJ7" s="240"/>
    </row>
    <row r="8" spans="2:64">
      <c r="B8" s="354"/>
      <c r="C8" s="354"/>
      <c r="D8" s="354"/>
      <c r="E8" s="355"/>
      <c r="F8" s="355"/>
      <c r="G8" s="355"/>
      <c r="H8" s="361"/>
      <c r="I8" s="362"/>
      <c r="J8" s="362"/>
      <c r="K8" s="362"/>
      <c r="L8" s="363"/>
      <c r="M8" s="370"/>
      <c r="N8" s="371"/>
      <c r="O8" s="371"/>
      <c r="P8" s="371"/>
      <c r="Q8" s="372"/>
      <c r="R8" s="342"/>
      <c r="S8" s="343"/>
      <c r="T8" s="343"/>
      <c r="U8" s="343"/>
      <c r="V8" s="344"/>
      <c r="W8" s="342"/>
      <c r="X8" s="343"/>
      <c r="Y8" s="343"/>
      <c r="Z8" s="343"/>
      <c r="AA8" s="344"/>
      <c r="AB8" s="342"/>
      <c r="AC8" s="343"/>
      <c r="AD8" s="343"/>
      <c r="AE8" s="343"/>
      <c r="AF8" s="344"/>
      <c r="AG8" s="351"/>
      <c r="AH8" s="352"/>
      <c r="AI8" s="352"/>
      <c r="AJ8" s="352"/>
      <c r="AK8" s="353"/>
      <c r="AL8" s="351"/>
      <c r="AM8" s="352"/>
      <c r="AN8" s="352"/>
      <c r="AO8" s="352"/>
      <c r="AP8" s="353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71"/>
      <c r="BD8" s="292"/>
      <c r="BE8" s="292"/>
      <c r="BF8" s="292"/>
      <c r="BJ8" s="240"/>
    </row>
    <row r="9" spans="2:64" ht="14.25" thickBot="1">
      <c r="B9" s="226">
        <v>1</v>
      </c>
      <c r="C9" s="331" t="str">
        <f>Sheet1!C9</f>
        <v>1FC里見</v>
      </c>
      <c r="D9" s="331"/>
      <c r="E9" s="331"/>
      <c r="F9" s="331"/>
      <c r="G9" s="332"/>
      <c r="H9" s="329"/>
      <c r="I9" s="329"/>
      <c r="J9" s="329"/>
      <c r="K9" s="329"/>
      <c r="L9" s="329"/>
      <c r="M9" s="327" t="str">
        <f>IF(ISBLANK(O69),"",O69)</f>
        <v/>
      </c>
      <c r="N9" s="327"/>
      <c r="O9" s="6" t="str">
        <f>IF(ISBLANK(O69),"",IF(M9&gt;P9,"○",IF(M9&lt;P9,"×","△")))</f>
        <v/>
      </c>
      <c r="P9" s="334" t="str">
        <f>IF(ISBLANK(S69),"",S69)</f>
        <v/>
      </c>
      <c r="Q9" s="335"/>
      <c r="R9" s="327">
        <f>IF(ISBLANK(O45),"",O45)</f>
        <v>0</v>
      </c>
      <c r="S9" s="327"/>
      <c r="T9" s="6" t="str">
        <f>IF(ISBLANK(O45),"",IF(R9&gt;U9,"○",IF(R9&lt;U9,"×","△")))</f>
        <v>×</v>
      </c>
      <c r="U9" s="328">
        <f>IF(ISBLANK(S45),"",S45)</f>
        <v>6</v>
      </c>
      <c r="V9" s="328"/>
      <c r="W9" s="327">
        <f>IF(ISBLANK(O51),"",O51)</f>
        <v>1</v>
      </c>
      <c r="X9" s="327"/>
      <c r="Y9" s="6" t="str">
        <f>IF(ISBLANK(O51),"",IF(W9&gt;Z9,"○",IF(W9&lt;Z9,"×","△")))</f>
        <v>△</v>
      </c>
      <c r="Z9" s="328">
        <f>IF(ISBLANK(S51),"",S51)</f>
        <v>1</v>
      </c>
      <c r="AA9" s="328"/>
      <c r="AB9" s="327" t="str">
        <f>IF(ISBLANK(O65),"",O65)</f>
        <v/>
      </c>
      <c r="AC9" s="327"/>
      <c r="AD9" s="6" t="str">
        <f>IF(ISBLANK(O65),"",IF(AB9&gt;AE9,"○",IF(AB9&lt;AE9,"×","△")))</f>
        <v/>
      </c>
      <c r="AE9" s="328" t="str">
        <f>IF(ISBLANK(S65),"",S65)</f>
        <v/>
      </c>
      <c r="AF9" s="328"/>
      <c r="AG9" s="316"/>
      <c r="AH9" s="316"/>
      <c r="AI9" s="7"/>
      <c r="AJ9" s="317"/>
      <c r="AK9" s="317"/>
      <c r="AL9" s="316" t="str">
        <f>IF(ISBLANK(O55),"",O55)</f>
        <v/>
      </c>
      <c r="AM9" s="316"/>
      <c r="AN9" s="7" t="str">
        <f>IF(ISBLANK(O55),"",IF(AL9&gt;AO9,"○",IF(AL9&lt;AO9,"×","△")))</f>
        <v/>
      </c>
      <c r="AO9" s="317" t="str">
        <f>IF(ISBLANK(S55),"",S55)</f>
        <v/>
      </c>
      <c r="AP9" s="317"/>
      <c r="AQ9" s="159">
        <f>IF(ISBLANK($O$45),"",SUM(BD9*3+BE9))</f>
        <v>1</v>
      </c>
      <c r="AR9" s="159"/>
      <c r="AS9" s="159">
        <f>IF(ISBLANK($O$45),"",SUM(H9)+SUM(M9)+SUM(R9)+SUM(W9)+SUM(AB9)+SUM(AG9)+SUM(AL9))</f>
        <v>1</v>
      </c>
      <c r="AT9" s="159"/>
      <c r="AU9" s="159">
        <f>IF(ISBLANK($O$45),"",SUM(H9)+SUM(P9)+SUM(U9)+SUM(Z9)+SUM(AE9)+SUM(AJ9)+SUM(AO9))</f>
        <v>7</v>
      </c>
      <c r="AV9" s="159"/>
      <c r="AW9" s="159">
        <f>IF(ISBLANK(O45),"",AS9-AU9)</f>
        <v>-6</v>
      </c>
      <c r="AX9" s="159"/>
      <c r="AY9" s="159"/>
      <c r="AZ9" s="326">
        <v>4</v>
      </c>
      <c r="BA9" s="326"/>
      <c r="BB9" s="216">
        <f>IF(ISBLANK(O45),"",AQ9*10000+AW9*100+AS9)</f>
        <v>9401</v>
      </c>
      <c r="BD9" s="293">
        <f>COUNTIF(H9:AP10,"○")</f>
        <v>0</v>
      </c>
      <c r="BE9" s="293">
        <f>COUNTIF(H9:AP10,"△")</f>
        <v>1</v>
      </c>
      <c r="BF9" s="293">
        <f>SUM(AQ9*10000+AW9*100+AS9)</f>
        <v>9401</v>
      </c>
      <c r="BI9" s="191"/>
      <c r="BJ9" s="191"/>
      <c r="BK9" s="191"/>
      <c r="BL9" s="191"/>
    </row>
    <row r="10" spans="2:64" ht="14.25">
      <c r="B10" s="226"/>
      <c r="C10" s="330"/>
      <c r="D10" s="330"/>
      <c r="E10" s="330"/>
      <c r="F10" s="330"/>
      <c r="G10" s="333"/>
      <c r="H10" s="329"/>
      <c r="I10" s="329"/>
      <c r="J10" s="329"/>
      <c r="K10" s="329"/>
      <c r="L10" s="329"/>
      <c r="M10" s="327"/>
      <c r="N10" s="327"/>
      <c r="O10" s="8"/>
      <c r="P10" s="336"/>
      <c r="Q10" s="337"/>
      <c r="R10" s="327"/>
      <c r="S10" s="327"/>
      <c r="T10" s="8"/>
      <c r="U10" s="328"/>
      <c r="V10" s="328"/>
      <c r="W10" s="327"/>
      <c r="X10" s="327"/>
      <c r="Y10" s="8"/>
      <c r="Z10" s="328"/>
      <c r="AA10" s="328"/>
      <c r="AB10" s="327"/>
      <c r="AC10" s="327"/>
      <c r="AD10" s="8"/>
      <c r="AE10" s="328"/>
      <c r="AF10" s="328"/>
      <c r="AG10" s="316"/>
      <c r="AH10" s="316"/>
      <c r="AI10" s="9"/>
      <c r="AJ10" s="317"/>
      <c r="AK10" s="317"/>
      <c r="AL10" s="316"/>
      <c r="AM10" s="316"/>
      <c r="AN10" s="9"/>
      <c r="AO10" s="317"/>
      <c r="AP10" s="317"/>
      <c r="AQ10" s="159"/>
      <c r="AR10" s="159"/>
      <c r="AS10" s="159"/>
      <c r="AT10" s="159"/>
      <c r="AU10" s="159"/>
      <c r="AV10" s="159"/>
      <c r="AW10" s="159"/>
      <c r="AX10" s="159"/>
      <c r="AY10" s="159"/>
      <c r="AZ10" s="326"/>
      <c r="BA10" s="326"/>
      <c r="BB10" s="216"/>
      <c r="BD10" s="293"/>
      <c r="BE10" s="293"/>
      <c r="BF10" s="293"/>
      <c r="BI10" s="191"/>
      <c r="BJ10" s="191"/>
      <c r="BK10" s="191"/>
      <c r="BL10" s="191"/>
    </row>
    <row r="11" spans="2:64" ht="14.25" thickBot="1">
      <c r="B11" s="217">
        <v>2</v>
      </c>
      <c r="C11" s="330" t="str">
        <f>Sheet1!C11</f>
        <v>2ブルーボタン</v>
      </c>
      <c r="D11" s="330"/>
      <c r="E11" s="330"/>
      <c r="F11" s="330"/>
      <c r="G11" s="330"/>
      <c r="H11" s="327" t="str">
        <f>P9</f>
        <v/>
      </c>
      <c r="I11" s="327"/>
      <c r="J11" s="6" t="str">
        <f>IF(ISBLANK(O69),"",IF(H11&gt;K11,"○",IF(H11&lt;K11,"×","△")))</f>
        <v/>
      </c>
      <c r="K11" s="328" t="str">
        <f>M9</f>
        <v/>
      </c>
      <c r="L11" s="328"/>
      <c r="M11" s="329"/>
      <c r="N11" s="329"/>
      <c r="O11" s="329"/>
      <c r="P11" s="329"/>
      <c r="Q11" s="329"/>
      <c r="R11" s="327" t="str">
        <f>IF(ISBLANK(O63),"",O63)</f>
        <v/>
      </c>
      <c r="S11" s="327"/>
      <c r="T11" s="6" t="str">
        <f>IF(ISBLANK(O63),"",IF(R11&gt;U11,"○",IF(R11&lt;U11,"×","△")))</f>
        <v/>
      </c>
      <c r="U11" s="328" t="str">
        <f>IF(ISBLANK(S63),"",S63)</f>
        <v/>
      </c>
      <c r="V11" s="328"/>
      <c r="W11" s="327">
        <f>IF(ISBLANK(O47),"",O47)</f>
        <v>9</v>
      </c>
      <c r="X11" s="327"/>
      <c r="Y11" s="6" t="str">
        <f>IF(ISBLANK(O47),"",IF(W11&gt;Z11,"○",IF(W11&lt;Z11,"×","△")))</f>
        <v>○</v>
      </c>
      <c r="Z11" s="328">
        <f>IF(ISBLANK(S47),"",S47)</f>
        <v>0</v>
      </c>
      <c r="AA11" s="328"/>
      <c r="AB11" s="327">
        <f>IF(ISBLANK(O53),"",O53)</f>
        <v>8</v>
      </c>
      <c r="AC11" s="327"/>
      <c r="AD11" s="6" t="str">
        <f>IF(ISBLANK(O53),"",IF(AB11&gt;AE11,"○",IF(AB11&lt;AE11,"×","△")))</f>
        <v>○</v>
      </c>
      <c r="AE11" s="328">
        <f>IF(ISBLANK(S53),"",S53)</f>
        <v>0</v>
      </c>
      <c r="AF11" s="328"/>
      <c r="AG11" s="316"/>
      <c r="AH11" s="316"/>
      <c r="AI11" s="7"/>
      <c r="AJ11" s="317"/>
      <c r="AK11" s="317"/>
      <c r="AL11" s="316"/>
      <c r="AM11" s="316"/>
      <c r="AN11" s="7"/>
      <c r="AO11" s="317"/>
      <c r="AP11" s="317"/>
      <c r="AQ11" s="159">
        <f>IF(ISBLANK($O$45),"",SUM(BD11*3+BE11))</f>
        <v>6</v>
      </c>
      <c r="AR11" s="159"/>
      <c r="AS11" s="159">
        <f>IF(ISBLANK($O$45),"",SUM(H11)+SUM(M11)+SUM(R11)+SUM(W11)+SUM(AB11)+SUM(AG11)+SUM(AL11))</f>
        <v>17</v>
      </c>
      <c r="AT11" s="159"/>
      <c r="AU11" s="159">
        <f>IF(ISBLANK($O$45),"",SUM(K11)+SUM(P11)+SUM(U11)+SUM(Z11)+SUM(AE11)+SUM(AJ11)+SUM(AO11))</f>
        <v>0</v>
      </c>
      <c r="AV11" s="159"/>
      <c r="AW11" s="159">
        <f>IF(ISBLANK(O45),"",AS11-AU11)</f>
        <v>17</v>
      </c>
      <c r="AX11" s="159"/>
      <c r="AY11" s="159"/>
      <c r="AZ11" s="326">
        <v>1</v>
      </c>
      <c r="BA11" s="326"/>
      <c r="BB11" s="216">
        <f>IF(ISBLANK(S45),"",AQ11*10000+AW11*100+AS11)</f>
        <v>61717</v>
      </c>
      <c r="BD11" s="293">
        <f>COUNTIF(H11:AP12,"○")</f>
        <v>2</v>
      </c>
      <c r="BE11" s="293">
        <f>COUNTIF(H11:AP12,"△")</f>
        <v>0</v>
      </c>
      <c r="BF11" s="293">
        <f>SUM(AQ11*10000+AW11*100+AS11)</f>
        <v>61717</v>
      </c>
      <c r="BI11" s="191"/>
      <c r="BJ11" s="191"/>
      <c r="BK11" s="191"/>
      <c r="BL11" s="4"/>
    </row>
    <row r="12" spans="2:64" ht="14.25">
      <c r="B12" s="217"/>
      <c r="C12" s="330"/>
      <c r="D12" s="330"/>
      <c r="E12" s="330"/>
      <c r="F12" s="330"/>
      <c r="G12" s="330"/>
      <c r="H12" s="327"/>
      <c r="I12" s="327"/>
      <c r="J12" s="37"/>
      <c r="K12" s="328"/>
      <c r="L12" s="328"/>
      <c r="M12" s="329"/>
      <c r="N12" s="329"/>
      <c r="O12" s="329"/>
      <c r="P12" s="329"/>
      <c r="Q12" s="329"/>
      <c r="R12" s="327"/>
      <c r="S12" s="327"/>
      <c r="T12" s="8"/>
      <c r="U12" s="328"/>
      <c r="V12" s="328"/>
      <c r="W12" s="327"/>
      <c r="X12" s="327"/>
      <c r="Y12" s="8"/>
      <c r="Z12" s="328"/>
      <c r="AA12" s="328"/>
      <c r="AB12" s="327"/>
      <c r="AC12" s="327"/>
      <c r="AD12" s="8"/>
      <c r="AE12" s="328"/>
      <c r="AF12" s="328"/>
      <c r="AG12" s="316"/>
      <c r="AH12" s="316"/>
      <c r="AI12" s="9"/>
      <c r="AJ12" s="317"/>
      <c r="AK12" s="317"/>
      <c r="AL12" s="316"/>
      <c r="AM12" s="316"/>
      <c r="AN12" s="9"/>
      <c r="AO12" s="317"/>
      <c r="AP12" s="317"/>
      <c r="AQ12" s="159"/>
      <c r="AR12" s="159"/>
      <c r="AS12" s="159"/>
      <c r="AT12" s="159"/>
      <c r="AU12" s="159"/>
      <c r="AV12" s="159"/>
      <c r="AW12" s="159"/>
      <c r="AX12" s="159"/>
      <c r="AY12" s="159"/>
      <c r="AZ12" s="326"/>
      <c r="BA12" s="326"/>
      <c r="BB12" s="216"/>
      <c r="BD12" s="293"/>
      <c r="BE12" s="293"/>
      <c r="BF12" s="293"/>
      <c r="BI12" s="191"/>
      <c r="BJ12" s="191"/>
      <c r="BK12" s="191"/>
      <c r="BL12" s="4"/>
    </row>
    <row r="13" spans="2:64" ht="14.25" thickBot="1">
      <c r="B13" s="217">
        <v>3</v>
      </c>
      <c r="C13" s="330" t="str">
        <f>Sheet1!C13</f>
        <v>3インフィニティ西部</v>
      </c>
      <c r="D13" s="330"/>
      <c r="E13" s="330"/>
      <c r="F13" s="330"/>
      <c r="G13" s="330"/>
      <c r="H13" s="327">
        <f>U9</f>
        <v>6</v>
      </c>
      <c r="I13" s="327"/>
      <c r="J13" s="6" t="str">
        <f>IF(ISBLANK(O45),"",IF(H13&gt;K13,"○",IF(H13&lt;K13,"×","△")))</f>
        <v>○</v>
      </c>
      <c r="K13" s="328">
        <f>R9</f>
        <v>0</v>
      </c>
      <c r="L13" s="328"/>
      <c r="M13" s="327" t="str">
        <f>U11</f>
        <v/>
      </c>
      <c r="N13" s="327"/>
      <c r="O13" s="6" t="str">
        <f>IF(ISBLANK(O63),"",IF(M13&gt;P13,"○",IF(M13&lt;P13,"×","△")))</f>
        <v/>
      </c>
      <c r="P13" s="328" t="str">
        <f>R11</f>
        <v/>
      </c>
      <c r="Q13" s="328"/>
      <c r="R13" s="329"/>
      <c r="S13" s="329"/>
      <c r="T13" s="329"/>
      <c r="U13" s="329"/>
      <c r="V13" s="329"/>
      <c r="W13" s="327" t="str">
        <f>IF(ISBLANK(O67),"",O67)</f>
        <v/>
      </c>
      <c r="X13" s="327"/>
      <c r="Y13" s="6" t="str">
        <f>IF(ISBLANK(O67),"",IF(W13&gt;Z13,"○",IF(W13&lt;Z13,"×","△")))</f>
        <v/>
      </c>
      <c r="Z13" s="328" t="str">
        <f>IF(ISBLANK(S67),"",S67)</f>
        <v/>
      </c>
      <c r="AA13" s="328"/>
      <c r="AB13" s="327">
        <f>IF(ISBLANK(O49),"",O49)</f>
        <v>0</v>
      </c>
      <c r="AC13" s="327"/>
      <c r="AD13" s="6" t="str">
        <f>IF(ISBLANK(O49),"",IF(AB13&gt;AE13,"○",IF(AB13&lt;AE13,"×","△")))</f>
        <v>×</v>
      </c>
      <c r="AE13" s="328">
        <f>IF(ISBLANK(S49),"",S49)</f>
        <v>1</v>
      </c>
      <c r="AF13" s="328"/>
      <c r="AG13" s="316"/>
      <c r="AH13" s="316"/>
      <c r="AI13" s="7"/>
      <c r="AJ13" s="317"/>
      <c r="AK13" s="317"/>
      <c r="AL13" s="316"/>
      <c r="AM13" s="316"/>
      <c r="AN13" s="7"/>
      <c r="AO13" s="317"/>
      <c r="AP13" s="317"/>
      <c r="AQ13" s="159">
        <f>IF(ISBLANK($O$45),"",SUM(BD13*3+BE13))</f>
        <v>3</v>
      </c>
      <c r="AR13" s="159"/>
      <c r="AS13" s="159">
        <f>IF(ISBLANK($O$45),"",SUM(H13)+SUM(M13)+SUM(R13)+SUM(W13)+SUM(AB13)+SUM(AG13)+SUM(AL13))</f>
        <v>6</v>
      </c>
      <c r="AT13" s="159"/>
      <c r="AU13" s="159">
        <f>IF(ISBLANK($O$45),"",SUM(K13)+SUM(P13)+SUM(U13)+SUM(Z13)+SUM(AE13)+SUM(AJ13)+SUM(AO13))</f>
        <v>1</v>
      </c>
      <c r="AV13" s="159"/>
      <c r="AW13" s="159">
        <f>IF(ISBLANK(O45),"",AS13-AU13)</f>
        <v>5</v>
      </c>
      <c r="AX13" s="159"/>
      <c r="AY13" s="159"/>
      <c r="AZ13" s="326">
        <v>2</v>
      </c>
      <c r="BA13" s="326"/>
      <c r="BB13" s="216">
        <f>IF(ISBLANK(O47),"",AQ13*10000+AW13*100+AS13)</f>
        <v>30506</v>
      </c>
      <c r="BD13" s="293">
        <f>COUNTIF(H13:AP14,"○")</f>
        <v>1</v>
      </c>
      <c r="BE13" s="293">
        <f>COUNTIF(H13:AP14,"△")</f>
        <v>0</v>
      </c>
      <c r="BF13" s="293">
        <f>SUM(AQ13*10000+AW13*100+AS13)</f>
        <v>30506</v>
      </c>
      <c r="BI13" s="191"/>
      <c r="BJ13" s="191"/>
      <c r="BK13" s="191"/>
      <c r="BL13" s="4"/>
    </row>
    <row r="14" spans="2:64" ht="14.25">
      <c r="B14" s="217"/>
      <c r="C14" s="330"/>
      <c r="D14" s="330"/>
      <c r="E14" s="330"/>
      <c r="F14" s="330"/>
      <c r="G14" s="330"/>
      <c r="H14" s="327"/>
      <c r="I14" s="327"/>
      <c r="J14" s="37"/>
      <c r="K14" s="328"/>
      <c r="L14" s="328"/>
      <c r="M14" s="327"/>
      <c r="N14" s="327"/>
      <c r="O14" s="37"/>
      <c r="P14" s="328"/>
      <c r="Q14" s="328"/>
      <c r="R14" s="329"/>
      <c r="S14" s="329"/>
      <c r="T14" s="329"/>
      <c r="U14" s="329"/>
      <c r="V14" s="329"/>
      <c r="W14" s="327"/>
      <c r="X14" s="327"/>
      <c r="Y14" s="8"/>
      <c r="Z14" s="328"/>
      <c r="AA14" s="328"/>
      <c r="AB14" s="327"/>
      <c r="AC14" s="327"/>
      <c r="AD14" s="8"/>
      <c r="AE14" s="328"/>
      <c r="AF14" s="328"/>
      <c r="AG14" s="316"/>
      <c r="AH14" s="316"/>
      <c r="AI14" s="9"/>
      <c r="AJ14" s="317"/>
      <c r="AK14" s="317"/>
      <c r="AL14" s="316"/>
      <c r="AM14" s="316"/>
      <c r="AN14" s="9"/>
      <c r="AO14" s="317"/>
      <c r="AP14" s="317"/>
      <c r="AQ14" s="159"/>
      <c r="AR14" s="159"/>
      <c r="AS14" s="159"/>
      <c r="AT14" s="159"/>
      <c r="AU14" s="159"/>
      <c r="AV14" s="159"/>
      <c r="AW14" s="159"/>
      <c r="AX14" s="159"/>
      <c r="AY14" s="159"/>
      <c r="AZ14" s="326"/>
      <c r="BA14" s="326"/>
      <c r="BB14" s="216"/>
      <c r="BD14" s="293"/>
      <c r="BE14" s="293"/>
      <c r="BF14" s="293"/>
      <c r="BI14" s="191"/>
      <c r="BJ14" s="191"/>
      <c r="BK14" s="191"/>
      <c r="BL14" s="4"/>
    </row>
    <row r="15" spans="2:64" ht="14.25" thickBot="1">
      <c r="B15" s="217">
        <v>4</v>
      </c>
      <c r="C15" s="330" t="str">
        <f>Sheet1!C14</f>
        <v>4片岡小SSS</v>
      </c>
      <c r="D15" s="330"/>
      <c r="E15" s="330"/>
      <c r="F15" s="330"/>
      <c r="G15" s="330"/>
      <c r="H15" s="327">
        <f>Z9</f>
        <v>1</v>
      </c>
      <c r="I15" s="327"/>
      <c r="J15" s="6" t="str">
        <f>IF(ISBLANK(O51),"",IF(H15&gt;K15,"○",IF(H15&lt;K15,"×","△")))</f>
        <v>△</v>
      </c>
      <c r="K15" s="328">
        <f>W9</f>
        <v>1</v>
      </c>
      <c r="L15" s="328"/>
      <c r="M15" s="327">
        <f>Z11</f>
        <v>0</v>
      </c>
      <c r="N15" s="327"/>
      <c r="O15" s="6" t="str">
        <f>IF(ISBLANK(O47),"",IF(M15&gt;P15,"○",IF(M15&lt;P15,"×","△")))</f>
        <v>×</v>
      </c>
      <c r="P15" s="328">
        <f>W11</f>
        <v>9</v>
      </c>
      <c r="Q15" s="328"/>
      <c r="R15" s="327" t="str">
        <f>Z13</f>
        <v/>
      </c>
      <c r="S15" s="327"/>
      <c r="T15" s="6" t="str">
        <f>IF(ISBLANK(O67),"",IF(R15&gt;U15,"○",IF(R15&lt;U15,"×","△")))</f>
        <v/>
      </c>
      <c r="U15" s="328" t="str">
        <f>W13</f>
        <v/>
      </c>
      <c r="V15" s="328"/>
      <c r="W15" s="329"/>
      <c r="X15" s="329"/>
      <c r="Y15" s="329"/>
      <c r="Z15" s="329"/>
      <c r="AA15" s="329"/>
      <c r="AB15" s="327" t="str">
        <f>IF(ISBLANK(O61),"",O61)</f>
        <v/>
      </c>
      <c r="AC15" s="327"/>
      <c r="AD15" s="6" t="str">
        <f>IF(ISBLANK(O61),"",IF(AB15&gt;AE15,"○",IF(AB15&lt;AE15,"×","△")))</f>
        <v/>
      </c>
      <c r="AE15" s="328" t="str">
        <f>IF(ISBLANK(S61),"",S61)</f>
        <v/>
      </c>
      <c r="AF15" s="328"/>
      <c r="AG15" s="316"/>
      <c r="AH15" s="316"/>
      <c r="AI15" s="7"/>
      <c r="AJ15" s="317"/>
      <c r="AK15" s="317"/>
      <c r="AL15" s="316"/>
      <c r="AM15" s="316"/>
      <c r="AN15" s="7"/>
      <c r="AO15" s="317"/>
      <c r="AP15" s="317"/>
      <c r="AQ15" s="159">
        <f>IF(ISBLANK($O$45),"",SUM(BD15*3+BE15))</f>
        <v>1</v>
      </c>
      <c r="AR15" s="159"/>
      <c r="AS15" s="159">
        <f>IF(ISBLANK($O$45),"",SUM(H15)+SUM(M15)+SUM(R15)+SUM(W15)+SUM(AB15)+SUM(AG15)+SUM(AL15))</f>
        <v>1</v>
      </c>
      <c r="AT15" s="159"/>
      <c r="AU15" s="159">
        <f>IF(ISBLANK($O$45),"",SUM(K15)+SUM(P15)+SUM(U15)+SUM(Z15)+SUM(AE15)+SUM(AJ15)+SUM(AO15))</f>
        <v>10</v>
      </c>
      <c r="AV15" s="159"/>
      <c r="AW15" s="159">
        <f>IF(ISBLANK(O45),"",AS15-AU15)</f>
        <v>-9</v>
      </c>
      <c r="AX15" s="159"/>
      <c r="AY15" s="159"/>
      <c r="AZ15" s="326">
        <v>5</v>
      </c>
      <c r="BA15" s="326"/>
      <c r="BB15" s="216">
        <f>IF(ISBLANK(S47),"",AQ15*10000+AW15*100+AS15)</f>
        <v>9101</v>
      </c>
      <c r="BD15" s="293">
        <f>COUNTIF(H15:AP16,"○")</f>
        <v>0</v>
      </c>
      <c r="BE15" s="293">
        <f>COUNTIF(H15:AP16,"△")</f>
        <v>1</v>
      </c>
      <c r="BF15" s="293">
        <f>SUM(AQ15*10000+AW15*100+AS15)</f>
        <v>9101</v>
      </c>
      <c r="BI15" s="191"/>
      <c r="BJ15" s="191"/>
      <c r="BK15" s="191"/>
      <c r="BL15" s="4"/>
    </row>
    <row r="16" spans="2:64" ht="14.25">
      <c r="B16" s="217"/>
      <c r="C16" s="330"/>
      <c r="D16" s="330"/>
      <c r="E16" s="330"/>
      <c r="F16" s="330"/>
      <c r="G16" s="330"/>
      <c r="H16" s="327"/>
      <c r="I16" s="327"/>
      <c r="J16" s="37"/>
      <c r="K16" s="328"/>
      <c r="L16" s="328"/>
      <c r="M16" s="327"/>
      <c r="N16" s="327"/>
      <c r="O16" s="37"/>
      <c r="P16" s="328"/>
      <c r="Q16" s="328"/>
      <c r="R16" s="327"/>
      <c r="S16" s="327"/>
      <c r="T16" s="37"/>
      <c r="U16" s="328"/>
      <c r="V16" s="328"/>
      <c r="W16" s="329"/>
      <c r="X16" s="329"/>
      <c r="Y16" s="329"/>
      <c r="Z16" s="329"/>
      <c r="AA16" s="329"/>
      <c r="AB16" s="327"/>
      <c r="AC16" s="327"/>
      <c r="AD16" s="8"/>
      <c r="AE16" s="328"/>
      <c r="AF16" s="328"/>
      <c r="AG16" s="316"/>
      <c r="AH16" s="316"/>
      <c r="AI16" s="9"/>
      <c r="AJ16" s="317"/>
      <c r="AK16" s="317"/>
      <c r="AL16" s="316"/>
      <c r="AM16" s="316"/>
      <c r="AN16" s="9"/>
      <c r="AO16" s="317"/>
      <c r="AP16" s="317"/>
      <c r="AQ16" s="159"/>
      <c r="AR16" s="159"/>
      <c r="AS16" s="159"/>
      <c r="AT16" s="159"/>
      <c r="AU16" s="159"/>
      <c r="AV16" s="159"/>
      <c r="AW16" s="159"/>
      <c r="AX16" s="159"/>
      <c r="AY16" s="159"/>
      <c r="AZ16" s="326"/>
      <c r="BA16" s="326"/>
      <c r="BB16" s="216"/>
      <c r="BD16" s="293"/>
      <c r="BE16" s="293"/>
      <c r="BF16" s="293"/>
      <c r="BI16" s="191"/>
      <c r="BJ16" s="191"/>
      <c r="BK16" s="191"/>
      <c r="BL16" s="4"/>
    </row>
    <row r="17" spans="2:64" ht="14.25" thickBot="1">
      <c r="B17" s="217">
        <v>5</v>
      </c>
      <c r="C17" s="330" t="str">
        <f>Sheet1!C15</f>
        <v>5倉賀野FC</v>
      </c>
      <c r="D17" s="330"/>
      <c r="E17" s="330"/>
      <c r="F17" s="330"/>
      <c r="G17" s="330"/>
      <c r="H17" s="327" t="str">
        <f>AE9</f>
        <v/>
      </c>
      <c r="I17" s="327"/>
      <c r="J17" s="6" t="str">
        <f>IF(ISBLANK(O65),"",IF(H17&gt;K17,"○",IF(H17&lt;K17,"×","△")))</f>
        <v/>
      </c>
      <c r="K17" s="328" t="str">
        <f>AB9</f>
        <v/>
      </c>
      <c r="L17" s="328"/>
      <c r="M17" s="327">
        <f>AE11</f>
        <v>0</v>
      </c>
      <c r="N17" s="327"/>
      <c r="O17" s="6" t="str">
        <f>IF(ISBLANK(O53),"",IF(M17&gt;P17,"○",IF(M17&lt;P17,"×","△")))</f>
        <v>×</v>
      </c>
      <c r="P17" s="328">
        <f>AB11</f>
        <v>8</v>
      </c>
      <c r="Q17" s="328"/>
      <c r="R17" s="327">
        <f>AE13</f>
        <v>1</v>
      </c>
      <c r="S17" s="327"/>
      <c r="T17" s="6" t="str">
        <f>IF(ISBLANK(O49),"",IF(R17&gt;U17,"○",IF(R17&lt;U17,"×","△")))</f>
        <v>○</v>
      </c>
      <c r="U17" s="328">
        <f>AB13</f>
        <v>0</v>
      </c>
      <c r="V17" s="328"/>
      <c r="W17" s="327" t="str">
        <f>AE15</f>
        <v/>
      </c>
      <c r="X17" s="327"/>
      <c r="Y17" s="6" t="str">
        <f>IF(ISBLANK(O61),"",IF(W17&gt;Z17,"○",IF(W17&lt;Z17,"×","△")))</f>
        <v/>
      </c>
      <c r="Z17" s="328" t="str">
        <f>AB15</f>
        <v/>
      </c>
      <c r="AA17" s="328"/>
      <c r="AB17" s="329"/>
      <c r="AC17" s="329"/>
      <c r="AD17" s="329"/>
      <c r="AE17" s="329"/>
      <c r="AF17" s="329"/>
      <c r="AG17" s="316" t="str">
        <f>IF(ISBLANK(O73),"",O73)</f>
        <v/>
      </c>
      <c r="AH17" s="316"/>
      <c r="AI17" s="7" t="str">
        <f>IF(ISBLANK(O73),"",IF(AG17&gt;AJ17,"○",IF(AG17&lt;AJ17,"×","△")))</f>
        <v/>
      </c>
      <c r="AJ17" s="317" t="str">
        <f>IF(ISBLANK(S73),"",S73)</f>
        <v/>
      </c>
      <c r="AK17" s="317"/>
      <c r="AL17" s="316"/>
      <c r="AM17" s="316"/>
      <c r="AN17" s="7"/>
      <c r="AO17" s="317"/>
      <c r="AP17" s="317"/>
      <c r="AQ17" s="159">
        <f>IF(ISBLANK($O$45),"",SUM(BD17*3+BE17))</f>
        <v>3</v>
      </c>
      <c r="AR17" s="159"/>
      <c r="AS17" s="159">
        <f>IF(ISBLANK($O$45),"",SUM(H17)+SUM(M17)+SUM(R17)+SUM(W17)+SUM(AB17)+SUM(AG17)+SUM(AL17))</f>
        <v>1</v>
      </c>
      <c r="AT17" s="159"/>
      <c r="AU17" s="210">
        <f>IF(ISBLANK($O$45),"",SUM(K17)+SUM(P17)+SUM(U17)+SUM(Z17)+SUM(AE17)+SUM(AJ17)+SUM(AO17))</f>
        <v>8</v>
      </c>
      <c r="AV17" s="211"/>
      <c r="AW17" s="159">
        <f>IF(ISBLANK(O45),"",AS17-AU17)</f>
        <v>-7</v>
      </c>
      <c r="AX17" s="159"/>
      <c r="AY17" s="159"/>
      <c r="AZ17" s="326">
        <v>3</v>
      </c>
      <c r="BA17" s="326"/>
      <c r="BB17" s="216">
        <f>IF(ISBLANK(O49),"",AQ17*10000+AW17*100+AS17)</f>
        <v>29301</v>
      </c>
      <c r="BD17" s="293">
        <f>COUNTIF(H17:AP18,"○")</f>
        <v>1</v>
      </c>
      <c r="BE17" s="293">
        <f>COUNTIF(H17:AP18,"△")</f>
        <v>0</v>
      </c>
      <c r="BF17" s="293">
        <f>SUM(AQ17*10000+AW17*100+AS17)</f>
        <v>29301</v>
      </c>
      <c r="BI17" s="191"/>
      <c r="BJ17" s="191"/>
      <c r="BK17" s="191"/>
      <c r="BL17" s="4"/>
    </row>
    <row r="18" spans="2:64" ht="14.25">
      <c r="B18" s="217"/>
      <c r="C18" s="330"/>
      <c r="D18" s="330"/>
      <c r="E18" s="330"/>
      <c r="F18" s="330"/>
      <c r="G18" s="330"/>
      <c r="H18" s="327"/>
      <c r="I18" s="327"/>
      <c r="J18" s="37"/>
      <c r="K18" s="328"/>
      <c r="L18" s="328"/>
      <c r="M18" s="327"/>
      <c r="N18" s="327"/>
      <c r="O18" s="37"/>
      <c r="P18" s="328"/>
      <c r="Q18" s="328"/>
      <c r="R18" s="327"/>
      <c r="S18" s="327"/>
      <c r="T18" s="37"/>
      <c r="U18" s="328"/>
      <c r="V18" s="328"/>
      <c r="W18" s="327"/>
      <c r="X18" s="327"/>
      <c r="Y18" s="37"/>
      <c r="Z18" s="328"/>
      <c r="AA18" s="328"/>
      <c r="AB18" s="329"/>
      <c r="AC18" s="329"/>
      <c r="AD18" s="329"/>
      <c r="AE18" s="329"/>
      <c r="AF18" s="329"/>
      <c r="AG18" s="316"/>
      <c r="AH18" s="316"/>
      <c r="AI18" s="9"/>
      <c r="AJ18" s="317"/>
      <c r="AK18" s="317"/>
      <c r="AL18" s="316"/>
      <c r="AM18" s="316"/>
      <c r="AN18" s="9"/>
      <c r="AO18" s="317"/>
      <c r="AP18" s="317"/>
      <c r="AQ18" s="159"/>
      <c r="AR18" s="159"/>
      <c r="AS18" s="159"/>
      <c r="AT18" s="159"/>
      <c r="AU18" s="324"/>
      <c r="AV18" s="325"/>
      <c r="AW18" s="159"/>
      <c r="AX18" s="159"/>
      <c r="AY18" s="159"/>
      <c r="AZ18" s="326"/>
      <c r="BA18" s="326"/>
      <c r="BB18" s="216"/>
      <c r="BD18" s="293"/>
      <c r="BE18" s="293"/>
      <c r="BF18" s="293"/>
      <c r="BI18" s="191"/>
      <c r="BJ18" s="191"/>
      <c r="BK18" s="191"/>
      <c r="BL18" s="4"/>
    </row>
    <row r="19" spans="2:64" ht="14.25" thickBot="1">
      <c r="B19" s="217"/>
      <c r="C19" s="321"/>
      <c r="D19" s="322"/>
      <c r="E19" s="322"/>
      <c r="F19" s="322"/>
      <c r="G19" s="322"/>
      <c r="H19" s="316"/>
      <c r="I19" s="316"/>
      <c r="J19" s="7"/>
      <c r="K19" s="317"/>
      <c r="L19" s="317"/>
      <c r="M19" s="316"/>
      <c r="N19" s="316"/>
      <c r="O19" s="7"/>
      <c r="P19" s="317"/>
      <c r="Q19" s="317"/>
      <c r="R19" s="316"/>
      <c r="S19" s="316"/>
      <c r="T19" s="7"/>
      <c r="U19" s="317"/>
      <c r="V19" s="317"/>
      <c r="W19" s="316"/>
      <c r="X19" s="316"/>
      <c r="Y19" s="7"/>
      <c r="Z19" s="317"/>
      <c r="AA19" s="317"/>
      <c r="AB19" s="319" t="str">
        <f>AJ17</f>
        <v/>
      </c>
      <c r="AC19" s="319"/>
      <c r="AD19" s="7" t="str">
        <f>IF(ISBLANK(O73),"",IF(AB19&gt;AE19,"○",IF(AB19&lt;AE19,"×","△")))</f>
        <v/>
      </c>
      <c r="AE19" s="320" t="str">
        <f>AG17</f>
        <v/>
      </c>
      <c r="AF19" s="320"/>
      <c r="AG19" s="318"/>
      <c r="AH19" s="318"/>
      <c r="AI19" s="318"/>
      <c r="AJ19" s="318"/>
      <c r="AK19" s="318"/>
      <c r="AL19" s="316"/>
      <c r="AM19" s="316"/>
      <c r="AN19" s="7"/>
      <c r="AO19" s="317"/>
      <c r="AP19" s="317"/>
      <c r="AQ19" s="323"/>
      <c r="AR19" s="159"/>
      <c r="AS19" s="159"/>
      <c r="AT19" s="159"/>
      <c r="AU19" s="159"/>
      <c r="AV19" s="159"/>
      <c r="AW19" s="159"/>
      <c r="AX19" s="159"/>
      <c r="AY19" s="159"/>
      <c r="AZ19" s="214"/>
      <c r="BA19" s="214"/>
      <c r="BB19" s="216">
        <f>IF(ISBLANK(S49),"",AQ19*10000+AW19*100+AS19)</f>
        <v>0</v>
      </c>
      <c r="BD19" s="293">
        <f>COUNTIF(H19:AP20,"○")</f>
        <v>0</v>
      </c>
      <c r="BE19" s="293">
        <f>COUNTIF(H19:AP20,"△")</f>
        <v>0</v>
      </c>
      <c r="BF19" s="293">
        <f>SUM(AQ19*10000+AW19*100+AS19)</f>
        <v>0</v>
      </c>
      <c r="BI19" s="191"/>
      <c r="BJ19" s="191"/>
      <c r="BK19" s="191"/>
      <c r="BL19" s="4"/>
    </row>
    <row r="20" spans="2:64" ht="14.25">
      <c r="B20" s="217"/>
      <c r="C20" s="322"/>
      <c r="D20" s="322"/>
      <c r="E20" s="322"/>
      <c r="F20" s="322"/>
      <c r="G20" s="322"/>
      <c r="H20" s="316"/>
      <c r="I20" s="316"/>
      <c r="J20" s="10"/>
      <c r="K20" s="317"/>
      <c r="L20" s="317"/>
      <c r="M20" s="316"/>
      <c r="N20" s="316"/>
      <c r="O20" s="10"/>
      <c r="P20" s="317"/>
      <c r="Q20" s="317"/>
      <c r="R20" s="316"/>
      <c r="S20" s="316"/>
      <c r="T20" s="10"/>
      <c r="U20" s="317"/>
      <c r="V20" s="317"/>
      <c r="W20" s="316"/>
      <c r="X20" s="316"/>
      <c r="Y20" s="10"/>
      <c r="Z20" s="317"/>
      <c r="AA20" s="317"/>
      <c r="AB20" s="319"/>
      <c r="AC20" s="319"/>
      <c r="AD20" s="10"/>
      <c r="AE20" s="320"/>
      <c r="AF20" s="320"/>
      <c r="AG20" s="318"/>
      <c r="AH20" s="318"/>
      <c r="AI20" s="318"/>
      <c r="AJ20" s="318"/>
      <c r="AK20" s="318"/>
      <c r="AL20" s="316"/>
      <c r="AM20" s="316"/>
      <c r="AN20" s="9"/>
      <c r="AO20" s="317"/>
      <c r="AP20" s="317"/>
      <c r="AQ20" s="159"/>
      <c r="AR20" s="159"/>
      <c r="AS20" s="159"/>
      <c r="AT20" s="159"/>
      <c r="AU20" s="159"/>
      <c r="AV20" s="159"/>
      <c r="AW20" s="159"/>
      <c r="AX20" s="159"/>
      <c r="AY20" s="159"/>
      <c r="AZ20" s="214"/>
      <c r="BA20" s="214"/>
      <c r="BB20" s="216"/>
      <c r="BD20" s="293"/>
      <c r="BE20" s="293"/>
      <c r="BF20" s="293"/>
      <c r="BI20" s="191"/>
      <c r="BJ20" s="191"/>
      <c r="BK20" s="191"/>
      <c r="BL20" s="4"/>
    </row>
    <row r="21" spans="2:64" ht="14.25" thickBot="1">
      <c r="B21" s="217"/>
      <c r="C21" s="321"/>
      <c r="D21" s="322"/>
      <c r="E21" s="322"/>
      <c r="F21" s="322"/>
      <c r="G21" s="322"/>
      <c r="H21" s="316" t="str">
        <f>AO9</f>
        <v/>
      </c>
      <c r="I21" s="316"/>
      <c r="J21" s="7" t="str">
        <f>IF(ISBLANK(O55),"",IF(H21&gt;K21,"○",IF(H21&lt;K21,"×","△")))</f>
        <v/>
      </c>
      <c r="K21" s="317" t="str">
        <f>AL9</f>
        <v/>
      </c>
      <c r="L21" s="317"/>
      <c r="M21" s="316"/>
      <c r="N21" s="316"/>
      <c r="O21" s="7"/>
      <c r="P21" s="317"/>
      <c r="Q21" s="317"/>
      <c r="R21" s="316"/>
      <c r="S21" s="316"/>
      <c r="T21" s="7"/>
      <c r="U21" s="317"/>
      <c r="V21" s="317"/>
      <c r="W21" s="316"/>
      <c r="X21" s="316"/>
      <c r="Y21" s="7"/>
      <c r="Z21" s="317"/>
      <c r="AA21" s="317"/>
      <c r="AB21" s="319"/>
      <c r="AC21" s="319"/>
      <c r="AD21" s="7"/>
      <c r="AE21" s="320"/>
      <c r="AF21" s="320"/>
      <c r="AG21" s="316"/>
      <c r="AH21" s="316"/>
      <c r="AI21" s="7"/>
      <c r="AJ21" s="317"/>
      <c r="AK21" s="317"/>
      <c r="AL21" s="318"/>
      <c r="AM21" s="318"/>
      <c r="AN21" s="318"/>
      <c r="AO21" s="318"/>
      <c r="AP21" s="318"/>
      <c r="AQ21" s="159"/>
      <c r="AR21" s="159"/>
      <c r="AS21" s="159"/>
      <c r="AT21" s="159"/>
      <c r="AU21" s="159"/>
      <c r="AV21" s="159"/>
      <c r="AW21" s="159"/>
      <c r="AX21" s="159"/>
      <c r="AY21" s="159"/>
      <c r="AZ21" s="214"/>
      <c r="BA21" s="214"/>
      <c r="BB21" s="216">
        <f>IF(ISBLANK(S51),"",AQ21*10000+AW21*100+AS21)</f>
        <v>0</v>
      </c>
      <c r="BD21" s="293">
        <f>COUNTIF(H21:AP22,"○")</f>
        <v>0</v>
      </c>
      <c r="BE21" s="293">
        <f>COUNTIF(H21:AP22,"△")</f>
        <v>0</v>
      </c>
      <c r="BF21" s="293">
        <f>SUM(AQ21*10000+AW21*100+AS21)</f>
        <v>0</v>
      </c>
      <c r="BI21" s="191"/>
      <c r="BJ21" s="191"/>
      <c r="BK21" s="191"/>
      <c r="BL21" s="4"/>
    </row>
    <row r="22" spans="2:64" ht="14.25">
      <c r="B22" s="217"/>
      <c r="C22" s="322"/>
      <c r="D22" s="322"/>
      <c r="E22" s="322"/>
      <c r="F22" s="322"/>
      <c r="G22" s="322"/>
      <c r="H22" s="316"/>
      <c r="I22" s="316"/>
      <c r="J22" s="10"/>
      <c r="K22" s="317"/>
      <c r="L22" s="317"/>
      <c r="M22" s="316"/>
      <c r="N22" s="316"/>
      <c r="O22" s="10"/>
      <c r="P22" s="317"/>
      <c r="Q22" s="317"/>
      <c r="R22" s="316"/>
      <c r="S22" s="316"/>
      <c r="T22" s="10"/>
      <c r="U22" s="317"/>
      <c r="V22" s="317"/>
      <c r="W22" s="316"/>
      <c r="X22" s="316"/>
      <c r="Y22" s="10"/>
      <c r="Z22" s="317"/>
      <c r="AA22" s="317"/>
      <c r="AB22" s="319"/>
      <c r="AC22" s="319"/>
      <c r="AD22" s="10"/>
      <c r="AE22" s="320"/>
      <c r="AF22" s="320"/>
      <c r="AG22" s="316"/>
      <c r="AH22" s="316"/>
      <c r="AI22" s="10"/>
      <c r="AJ22" s="317"/>
      <c r="AK22" s="317"/>
      <c r="AL22" s="318"/>
      <c r="AM22" s="318"/>
      <c r="AN22" s="318"/>
      <c r="AO22" s="318"/>
      <c r="AP22" s="318"/>
      <c r="AQ22" s="159"/>
      <c r="AR22" s="159"/>
      <c r="AS22" s="159"/>
      <c r="AT22" s="159"/>
      <c r="AU22" s="159"/>
      <c r="AV22" s="159"/>
      <c r="AW22" s="159"/>
      <c r="AX22" s="159"/>
      <c r="AY22" s="159"/>
      <c r="AZ22" s="214"/>
      <c r="BA22" s="214"/>
      <c r="BB22" s="216"/>
      <c r="BD22" s="293"/>
      <c r="BE22" s="293"/>
      <c r="BF22" s="293"/>
      <c r="BI22" s="191"/>
      <c r="BJ22" s="191"/>
      <c r="BK22" s="191"/>
      <c r="BL22" s="4"/>
    </row>
    <row r="23" spans="2:64" ht="14.25">
      <c r="B23" s="38"/>
      <c r="C23" s="5"/>
      <c r="D23" s="5"/>
      <c r="E23" s="5"/>
      <c r="F23" s="5"/>
      <c r="G23" s="5"/>
      <c r="H23" s="313">
        <f>IF(ISBLANK(#REF!),"",AZ9)</f>
        <v>4</v>
      </c>
      <c r="I23" s="313"/>
      <c r="J23" s="313"/>
      <c r="K23" s="313"/>
      <c r="L23" s="313"/>
      <c r="M23" s="314">
        <f>IF(ISBLANK(#REF!),"",AZ11)</f>
        <v>1</v>
      </c>
      <c r="N23" s="314"/>
      <c r="O23" s="314"/>
      <c r="P23" s="314"/>
      <c r="Q23" s="314"/>
      <c r="R23" s="314">
        <f>IF(ISBLANK(#REF!),"",AZ13)</f>
        <v>2</v>
      </c>
      <c r="S23" s="314"/>
      <c r="T23" s="314"/>
      <c r="U23" s="314"/>
      <c r="V23" s="314"/>
      <c r="W23" s="314">
        <f>IF(ISBLANK(#REF!),"",AZ15)</f>
        <v>5</v>
      </c>
      <c r="X23" s="314"/>
      <c r="Y23" s="314"/>
      <c r="Z23" s="314"/>
      <c r="AA23" s="314"/>
      <c r="AB23" s="314">
        <f>IF(ISBLANK(#REF!),"",AZ17)</f>
        <v>3</v>
      </c>
      <c r="AC23" s="314"/>
      <c r="AD23" s="314"/>
      <c r="AE23" s="314"/>
      <c r="AF23" s="314"/>
      <c r="AG23" s="314">
        <f>IF(ISBLANK(#REF!),"",AZ19)</f>
        <v>0</v>
      </c>
      <c r="AH23" s="314"/>
      <c r="AI23" s="314"/>
      <c r="AJ23" s="314"/>
      <c r="AK23" s="314"/>
      <c r="AL23" s="315">
        <f>IF(ISBLANK(#REF!),"",AZ21)</f>
        <v>0</v>
      </c>
      <c r="AM23" s="315"/>
      <c r="AN23" s="315"/>
      <c r="AO23" s="315"/>
      <c r="AP23" s="315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</row>
    <row r="24" spans="2:64">
      <c r="B24" s="185" t="str">
        <f>IF(ISBLANK($K$2),"",$K$2)</f>
        <v>A</v>
      </c>
      <c r="C24" s="185"/>
      <c r="D24" s="185"/>
      <c r="E24" s="186" t="s">
        <v>17</v>
      </c>
      <c r="F24" s="186"/>
      <c r="G24" s="186"/>
      <c r="H24" s="311" t="str">
        <f>IF(ISBLANK(AZ9),"",IF(AZ9=1,C9,IF(AZ11=1,C11,IF(AZ13=1,C13,IF(AZ15=1,C15,IF(AZ17=1,C17,IF(AZ19=1,C19,)))))))</f>
        <v>2ブルーボタン</v>
      </c>
      <c r="I24" s="290"/>
      <c r="J24" s="290"/>
      <c r="K24" s="290"/>
      <c r="L24" s="290"/>
      <c r="M24" s="290"/>
      <c r="N24" s="290"/>
      <c r="O24" s="290"/>
      <c r="P24" s="290"/>
      <c r="Q24" s="290"/>
      <c r="R24" s="312" t="s">
        <v>10</v>
      </c>
      <c r="S24" s="312"/>
      <c r="T24" s="312"/>
      <c r="U24" s="297">
        <f>IF(ISBLANK(AZ9),"",IF(AZ9=1,AQ9,IF(AZ11=1,AQ11,IF(AZ13=1,AQ13,IF(AZ15=1,AQ15,IF(AZ17=1,AQ17,IF(AZ19=1,AQ19,)))))))</f>
        <v>6</v>
      </c>
      <c r="V24" s="297"/>
      <c r="W24" s="297"/>
      <c r="X24" s="188" t="s">
        <v>5</v>
      </c>
      <c r="Y24" s="188"/>
      <c r="Z24" s="188"/>
      <c r="AA24" s="297">
        <f>IF(ISBLANK(AZ9),"",IF(AZ9=1,AS9,IF(AZ11=1,AS11,IF(AZ13=1,AS13,IF(AZ15=1,AS15,IF(AZ17=1,AS17,IF(AZ19=1,AS19,)))))))</f>
        <v>17</v>
      </c>
      <c r="AB24" s="297"/>
      <c r="AC24" s="297"/>
      <c r="AD24" s="188" t="s">
        <v>1</v>
      </c>
      <c r="AE24" s="188"/>
      <c r="AF24" s="188"/>
      <c r="AG24" s="297">
        <f>IF(ISBLANK(AZ9),"",IF(AZ9=1,AU9,IF(AZ11=1,AU11,IF(AZ13=1,AU13,IF(AZ15=1,AU15,IF(AZ17=1,AU17,IF(AZ19=1,AU19,)))))))</f>
        <v>0</v>
      </c>
      <c r="AH24" s="297"/>
      <c r="AI24" s="297"/>
      <c r="AJ24" s="188" t="s">
        <v>6</v>
      </c>
      <c r="AK24" s="188"/>
      <c r="AL24" s="188"/>
      <c r="AM24" s="298">
        <f>IF(ISBLANK(AZ9),"",IF(AZ9=1,AW9,IF(AZ11=1,AW11,IF(AZ13=1,AW13,IF(AZ15=1,AW15,IF(AZ17=1,AW17,IF(AZ19=1,AW19,)))))))</f>
        <v>17</v>
      </c>
      <c r="AN24" s="299"/>
      <c r="AO24" s="300"/>
      <c r="BI24" s="36"/>
      <c r="BJ24" s="36"/>
      <c r="BK24" s="36"/>
    </row>
    <row r="25" spans="2:64">
      <c r="B25" s="185"/>
      <c r="C25" s="185"/>
      <c r="D25" s="185"/>
      <c r="E25" s="186"/>
      <c r="F25" s="186"/>
      <c r="G25" s="186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312"/>
      <c r="S25" s="312"/>
      <c r="T25" s="312"/>
      <c r="U25" s="297"/>
      <c r="V25" s="297"/>
      <c r="W25" s="297"/>
      <c r="X25" s="188"/>
      <c r="Y25" s="188"/>
      <c r="Z25" s="188"/>
      <c r="AA25" s="297"/>
      <c r="AB25" s="297"/>
      <c r="AC25" s="297"/>
      <c r="AD25" s="188"/>
      <c r="AE25" s="188"/>
      <c r="AF25" s="188"/>
      <c r="AG25" s="297"/>
      <c r="AH25" s="297"/>
      <c r="AI25" s="297"/>
      <c r="AJ25" s="188"/>
      <c r="AK25" s="188"/>
      <c r="AL25" s="188"/>
      <c r="AM25" s="301"/>
      <c r="AN25" s="302"/>
      <c r="AO25" s="303"/>
      <c r="BI25" s="36"/>
      <c r="BJ25" s="36"/>
      <c r="BK25" s="36"/>
    </row>
    <row r="26" spans="2:64">
      <c r="B26" s="185"/>
      <c r="C26" s="185"/>
      <c r="D26" s="185"/>
      <c r="E26" s="189" t="s">
        <v>18</v>
      </c>
      <c r="F26" s="189"/>
      <c r="G26" s="189"/>
      <c r="H26" s="311" t="str">
        <f>IF(ISBLANK(AZ9),"",IF(AZ9=2,C9,IF(AZ11=2,C11,IF(AZ13=2,C13,IF(AZ15=2,C15,IF(AZ17=2,C17,IF(AZ19=2,C19,)))))))</f>
        <v>3インフィニティ西部</v>
      </c>
      <c r="I26" s="290"/>
      <c r="J26" s="290"/>
      <c r="K26" s="290"/>
      <c r="L26" s="290"/>
      <c r="M26" s="290"/>
      <c r="N26" s="290"/>
      <c r="O26" s="290"/>
      <c r="P26" s="290"/>
      <c r="Q26" s="290"/>
      <c r="R26" s="190" t="s">
        <v>10</v>
      </c>
      <c r="S26" s="190"/>
      <c r="T26" s="190"/>
      <c r="U26" s="297">
        <f>IF(ISBLANK(AZ9),"",IF(AZ9=2,AQ9,IF(AZ11=2,AQ11,IF(AZ13=2,AQ13,IF(AZ15=2,AQ15,IF(AZ17=2,AQ17,IF(AZ19=2,AQ19,)))))))</f>
        <v>3</v>
      </c>
      <c r="V26" s="297"/>
      <c r="W26" s="297"/>
      <c r="X26" s="168" t="s">
        <v>5</v>
      </c>
      <c r="Y26" s="168"/>
      <c r="Z26" s="168"/>
      <c r="AA26" s="297">
        <f>IF(ISBLANK(AZ9),"",IF(AZ9=2,AS9,IF(AZ11=2,AS11,IF(AZ13=2,AS13,IF(AZ15=2,AS15,IF(AZ17=2,AS17,IF(AZ19=2,AS19,)))))))</f>
        <v>6</v>
      </c>
      <c r="AB26" s="297"/>
      <c r="AC26" s="297"/>
      <c r="AD26" s="168" t="s">
        <v>1</v>
      </c>
      <c r="AE26" s="168"/>
      <c r="AF26" s="168"/>
      <c r="AG26" s="297">
        <f>IF(ISBLANK(AZ9),"",IF(AZ9=2,AU9,IF(AZ11=2,AU11,IF(AZ13=2,AU13,IF(AZ15=2,AU15,IF(AZ17=2,AU17,IF(AZ19=2,AU19,)))))))</f>
        <v>1</v>
      </c>
      <c r="AH26" s="297"/>
      <c r="AI26" s="297"/>
      <c r="AJ26" s="168" t="s">
        <v>6</v>
      </c>
      <c r="AK26" s="168"/>
      <c r="AL26" s="168"/>
      <c r="AM26" s="298">
        <f>IF(ISBLANK(AZ9),"",IF(AZ9=2,AW9,IF(AZ11=2,AW11,IF(AZ13=2,AW13,IF(AZ15=2,AW15,IF(AZ17=2,AW17,IF(AZ19=2,AW19,)))))))</f>
        <v>5</v>
      </c>
      <c r="AN26" s="299"/>
      <c r="AO26" s="300"/>
      <c r="BI26" s="36"/>
      <c r="BJ26" s="36"/>
      <c r="BK26" s="36"/>
    </row>
    <row r="27" spans="2:64">
      <c r="B27" s="158" t="s">
        <v>8</v>
      </c>
      <c r="C27" s="158"/>
      <c r="D27" s="158"/>
      <c r="E27" s="189"/>
      <c r="F27" s="189"/>
      <c r="G27" s="1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190"/>
      <c r="S27" s="190"/>
      <c r="T27" s="190"/>
      <c r="U27" s="297"/>
      <c r="V27" s="297"/>
      <c r="W27" s="297"/>
      <c r="X27" s="168"/>
      <c r="Y27" s="168"/>
      <c r="Z27" s="168"/>
      <c r="AA27" s="297"/>
      <c r="AB27" s="297"/>
      <c r="AC27" s="297"/>
      <c r="AD27" s="168"/>
      <c r="AE27" s="168"/>
      <c r="AF27" s="168"/>
      <c r="AG27" s="297"/>
      <c r="AH27" s="297"/>
      <c r="AI27" s="297"/>
      <c r="AJ27" s="168"/>
      <c r="AK27" s="168"/>
      <c r="AL27" s="168"/>
      <c r="AM27" s="301"/>
      <c r="AN27" s="302"/>
      <c r="AO27" s="303"/>
      <c r="BD27" s="292" t="s">
        <v>15</v>
      </c>
      <c r="BE27" s="292" t="s">
        <v>16</v>
      </c>
      <c r="BF27" s="292" t="s">
        <v>19</v>
      </c>
      <c r="BI27" s="292" t="s">
        <v>10</v>
      </c>
      <c r="BJ27" s="292" t="s">
        <v>11</v>
      </c>
      <c r="BK27" s="292" t="s">
        <v>12</v>
      </c>
      <c r="BL27" s="292" t="s">
        <v>20</v>
      </c>
    </row>
    <row r="28" spans="2:64">
      <c r="B28" s="158"/>
      <c r="C28" s="158"/>
      <c r="D28" s="158"/>
      <c r="E28" s="160" t="s">
        <v>7</v>
      </c>
      <c r="F28" s="161"/>
      <c r="G28" s="161"/>
      <c r="H28" s="295" t="str">
        <f>IF(ISBLANK(AZ9),"",IF(AZ9=3,C9,IF(AZ11=3,C11,IF(AZ13=3,C13,IF(AZ15=3,C15,IF(AZ17=3,C17,IF(AZ19=3,C19,)))))))</f>
        <v>5倉賀野FC</v>
      </c>
      <c r="I28" s="296"/>
      <c r="J28" s="296"/>
      <c r="K28" s="296"/>
      <c r="L28" s="296"/>
      <c r="M28" s="296"/>
      <c r="N28" s="296"/>
      <c r="O28" s="296"/>
      <c r="P28" s="296"/>
      <c r="Q28" s="296"/>
      <c r="R28" s="166" t="s">
        <v>4</v>
      </c>
      <c r="S28" s="166"/>
      <c r="T28" s="166"/>
      <c r="U28" s="297">
        <f>IF(ISBLANK(AZ9),"",IF(AZ9=3,AQ9,IF(AZ11=3,AQ11,IF(AZ13=3,AQ13,IF(AZ15=3,AQ15,IF(AZ17=3,AQ17,IF(AZ19=3,AQ19,)))))))</f>
        <v>3</v>
      </c>
      <c r="V28" s="297"/>
      <c r="W28" s="297"/>
      <c r="X28" s="166" t="s">
        <v>5</v>
      </c>
      <c r="Y28" s="166"/>
      <c r="Z28" s="166"/>
      <c r="AA28" s="297">
        <f>IF(ISBLANK(AZ9),"",IF(AZ9=3,AS9,IF(AZ11=3,AS11,IF(AZ13=3,AS13,IF(AZ15=3,AS15,IF(AZ17=3,AS17,IF(AZ19=3,AS19,)))))))</f>
        <v>1</v>
      </c>
      <c r="AB28" s="297"/>
      <c r="AC28" s="297"/>
      <c r="AD28" s="166" t="s">
        <v>1</v>
      </c>
      <c r="AE28" s="166"/>
      <c r="AF28" s="166"/>
      <c r="AG28" s="297">
        <f>IF(ISBLANK(AZ9),"",IF(AZ9=3,AU9,IF(AZ11=3,AU11,IF(AZ13=3,AU13,IF(AZ15=3,AU15,IF(AZ17=3,AU17,IF(AZ19=3,AU19,)))))))</f>
        <v>8</v>
      </c>
      <c r="AH28" s="297"/>
      <c r="AI28" s="297"/>
      <c r="AJ28" s="166" t="s">
        <v>6</v>
      </c>
      <c r="AK28" s="166"/>
      <c r="AL28" s="166"/>
      <c r="AM28" s="304">
        <f>IF(ISBLANK(AZ9),"",IF(AZ9=3,AW9,IF(AZ11=3,AW11,IF(AZ13=3,AW13,IF(AZ15=3,AW15,IF(AZ17=3,AW17,IF(AZ19=3,AW19,)))))))</f>
        <v>-7</v>
      </c>
      <c r="AN28" s="305"/>
      <c r="AO28" s="306"/>
      <c r="AP28" s="181">
        <v>0</v>
      </c>
      <c r="AQ28" s="182"/>
      <c r="AR28" s="182" t="e">
        <f>NA()</f>
        <v>#N/A</v>
      </c>
      <c r="AS28" s="183"/>
      <c r="AT28" s="183"/>
      <c r="AU28" s="183"/>
      <c r="AV28" s="183"/>
      <c r="AW28" s="183"/>
      <c r="AX28" s="183"/>
      <c r="AY28" s="183"/>
      <c r="AZ28" s="183"/>
      <c r="BA28" s="183"/>
      <c r="BD28" s="292"/>
      <c r="BE28" s="292"/>
      <c r="BF28" s="292"/>
      <c r="BI28" s="292"/>
      <c r="BJ28" s="292"/>
      <c r="BK28" s="292"/>
      <c r="BL28" s="292"/>
    </row>
    <row r="29" spans="2:64">
      <c r="B29" s="158"/>
      <c r="C29" s="158"/>
      <c r="D29" s="158"/>
      <c r="E29" s="162"/>
      <c r="F29" s="163"/>
      <c r="G29" s="163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166"/>
      <c r="S29" s="166"/>
      <c r="T29" s="166"/>
      <c r="U29" s="297"/>
      <c r="V29" s="297"/>
      <c r="W29" s="297"/>
      <c r="X29" s="166"/>
      <c r="Y29" s="166"/>
      <c r="Z29" s="166"/>
      <c r="AA29" s="297"/>
      <c r="AB29" s="297"/>
      <c r="AC29" s="297"/>
      <c r="AD29" s="166"/>
      <c r="AE29" s="166"/>
      <c r="AF29" s="166"/>
      <c r="AG29" s="297"/>
      <c r="AH29" s="297"/>
      <c r="AI29" s="297"/>
      <c r="AJ29" s="166"/>
      <c r="AK29" s="166"/>
      <c r="AL29" s="166"/>
      <c r="AM29" s="307"/>
      <c r="AN29" s="308"/>
      <c r="AO29" s="309"/>
      <c r="AP29" s="181"/>
      <c r="AQ29" s="182"/>
      <c r="AR29" s="182"/>
      <c r="AS29" s="183"/>
      <c r="AT29" s="183"/>
      <c r="AU29" s="183"/>
      <c r="AV29" s="183"/>
      <c r="AW29" s="183"/>
      <c r="AX29" s="183"/>
      <c r="AY29" s="183"/>
      <c r="AZ29" s="183"/>
      <c r="BA29" s="183"/>
      <c r="BD29" s="292"/>
      <c r="BE29" s="292"/>
      <c r="BF29" s="292"/>
      <c r="BI29" s="292"/>
      <c r="BJ29" s="292"/>
      <c r="BK29" s="292"/>
      <c r="BL29" s="292"/>
    </row>
    <row r="30" spans="2:64">
      <c r="B30" s="294"/>
      <c r="C30" s="294"/>
      <c r="D30" s="294"/>
      <c r="E30" s="294"/>
      <c r="F30" s="294"/>
      <c r="G30" s="294"/>
      <c r="H30" s="153">
        <f>IF(H23=7,IF($AZ$9=3,H9,IF($AZ$11=3,H11,IF($AZ$13=3,H13,IF($AZ$15=3,H15,IF($AZ$17=3,H17,IF($AZ$19=3,H19,IF($AZ$21=3,H21,""))))))),0)</f>
        <v>0</v>
      </c>
      <c r="I30" s="153"/>
      <c r="J30" s="11" t="str">
        <f>IF(H23=7,IF($AZ$9=3,J9,IF($AZ$11=3,J11,IF($AZ$13=3,J13,IF($AZ$15=3,J15,IF($AZ$17=3,J17,IF($AZ$19=3,J19,IF($AZ$21=3,J21,""))))))),"")</f>
        <v/>
      </c>
      <c r="K30" s="153">
        <f>IF(H23=7,IF($AZ$9=3,K9,IF($AZ$11=3,K11,IF($AZ$13=3,K13,IF($AZ$15=3,K15,IF($AZ$17=3,K17,IF($AZ$19=3,K19,IF($AZ$21=3,K21,""))))))),0)</f>
        <v>0</v>
      </c>
      <c r="L30" s="153"/>
      <c r="M30" s="153">
        <f>IF(M23=7,IF($AZ$9=3,M9,IF($AZ$11=3,M11,IF($AZ$13=3,M13,IF($AZ$15=3,M15,IF($AZ$17=3,M17,IF($AZ$19=3,M19,IF($AZ$21=3,M21,""))))))),0)</f>
        <v>0</v>
      </c>
      <c r="N30" s="153"/>
      <c r="O30" s="11" t="str">
        <f>IF(M23=7,IF($AZ$9=3,O9,IF($AZ$11=3,O11,IF($AZ$13=3,O13,IF($AZ$15=3,O15,IF($AZ$17=3,O17,IF($AZ$19=3,O19,IF($AZ$21=3,O21,""))))))),"")</f>
        <v/>
      </c>
      <c r="P30" s="153">
        <f>IF(M23=7,IF($AZ$9=3,P9,IF($AZ$11=3,P11,IF($AZ$13=3,P13,IF($AZ$15=3,P15,IF($AZ$17=3,P17,IF($AZ$19=3,P19,IF($AZ$21=3,P21,""))))))),0)</f>
        <v>0</v>
      </c>
      <c r="Q30" s="153"/>
      <c r="R30" s="153">
        <f>IF(R23=7,IF($AZ$9=3,R9,IF($AZ$11=3,R11,IF($AZ$13=3,R13,IF($AZ$15=3,R15,IF($AZ$17=3,R17,IF($AZ$19=3,R19,IF($AZ$21=3,R21,""))))))),0)</f>
        <v>0</v>
      </c>
      <c r="S30" s="153"/>
      <c r="T30" s="11" t="str">
        <f>IF(R23=7,IF($AZ$9=3,T9,IF($AZ$11=3,T11,IF($AZ$13=3,T13,IF($AZ$15=3,T15,IF($AZ$17=3,T17,IF($AZ$19=3,T19,IF($AZ$21=3,T21,""))))))),"")</f>
        <v/>
      </c>
      <c r="U30" s="153">
        <f>IF(R23=7,IF($AZ$9=3,U9,IF($AZ$11=3,U11,IF($AZ$13=3,U13,IF($AZ$15=3,U15,IF($AZ$17=3,U17,IF($AZ$19=3,U19,IF($AZ$21=3,U21,""))))))),0)</f>
        <v>0</v>
      </c>
      <c r="V30" s="153"/>
      <c r="W30" s="153">
        <f>IF(W23=7,IF($AZ$9=3,W9,IF($AZ$11=3,W11,IF($AZ$13=3,W13,IF($AZ$15=3,W15,IF($AZ$17=3,W17,IF($AZ$19=3,W19,IF($AZ$21=3,W21,""))))))),0)</f>
        <v>0</v>
      </c>
      <c r="X30" s="153"/>
      <c r="Y30" s="11" t="str">
        <f>IF(W23=7,IF($AZ$9=3,Y9,IF($AZ$11=3,Y11,IF($AZ$13=3,Y13,IF($AZ$15=3,Y15,IF($AZ$17=3,Y17,IF($AZ$19=3,Y19,IF($AZ$21=3,Y21,""))))))),"")</f>
        <v/>
      </c>
      <c r="Z30" s="153">
        <f>IF(W23=7,IF($AZ$9=3,Z9,IF($AZ$11=3,Z11,IF($AZ$13=3,Z13,IF($AZ$15=3,Z15,IF($AZ$17=3,Z17,IF($AZ$19=3,Z19,IF($AZ$21=3,Z21,""))))))),0)</f>
        <v>0</v>
      </c>
      <c r="AA30" s="153"/>
      <c r="AB30" s="153">
        <f>IF(AB23=7,IF($AZ$9=3,AB9,IF($AZ$11=3,AB11,IF($AZ$13=3,AB13,IF($AZ$15=3,AB15,IF($AZ$17=3,AB17,IF($AZ$19=3,AB19,IF($AZ$21=3,AB21,""))))))),0)</f>
        <v>0</v>
      </c>
      <c r="AC30" s="153"/>
      <c r="AD30" s="11" t="str">
        <f>IF(AB23=7,IF($AZ$9=3,AD9,IF($AZ$11=3,AD11,IF($AZ$13=3,AD13,IF($AZ$15=3,AD15,IF($AZ$17=3,AD17,IF($AZ$19=3,AD19,IF($AZ$21=3,AD21,""))))))),"")</f>
        <v/>
      </c>
      <c r="AE30" s="153">
        <f>IF(AB23=7,IF($AZ$9=3,AE9,IF($AZ$11=3,AE11,IF($AZ$13=3,AE13,IF($AZ$15=3,AE15,IF($AZ$17=3,AE17,IF($AZ$19=3,AE19,IF($AZ$21=3,AE21,""))))))),0)</f>
        <v>0</v>
      </c>
      <c r="AF30" s="153"/>
      <c r="AG30" s="153">
        <f>IF(AG23=7,IF($AZ$9=3,AG9,IF($AZ$11=3,AG11,IF($AZ$13=3,AG13,IF($AZ$15=3,AG15,IF($AZ$17=3,AG17,IF($AZ$19=3,AG19,IF($AZ$21=3,AG21,""))))))),0)</f>
        <v>0</v>
      </c>
      <c r="AH30" s="153"/>
      <c r="AI30" s="11" t="str">
        <f>IF(AG23=7,IF($AZ$9=3,AI9,IF($AZ$11=3,AI11,IF($AZ$13=3,AI13,IF($AZ$15=3,AI15,IF($AZ$17=3,AI17,IF($AZ$19=3,AI19,IF($AZ$21=3,AI21,""))))))),"")</f>
        <v/>
      </c>
      <c r="AJ30" s="153">
        <f>IF(AG23=7,IF($AZ$9=3,AJ9,IF($AZ$11=3,AJ11,IF($AZ$13=3,AJ13,IF($AZ$15=3,AJ15,IF($AZ$17=3,AJ17,IF($AZ$19=3,AJ19,IF($AZ$21=3,AJ21,""))))))),0)</f>
        <v>0</v>
      </c>
      <c r="AK30" s="153"/>
      <c r="AL30" s="153">
        <f>IF(AL23=7,IF($AZ$9=3,AL9,IF($AZ$11=3,AL11,IF($AZ$13=3,AL13,IF($AZ$15=3,AL15,IF($AZ$17=3,AL17,IF($AZ$19=3,AL19,IF($AZ$21=3,AL21,""))))))),0)</f>
        <v>0</v>
      </c>
      <c r="AM30" s="153"/>
      <c r="AN30" s="11" t="str">
        <f>IF(AL23=7,IF($AZ$9=3,AN9,IF($AZ$11=3,AN11,IF($AZ$13=3,AN13,IF($AZ$15=3,AN15,IF($AZ$17=3,AN17,IF($AZ$19=3,AN19,IF($AZ$21=3,AN21,""))))))),"")</f>
        <v/>
      </c>
      <c r="AO30" s="153">
        <f>IF(AL23=7,IF($AZ$9=3,AO9,IF($AZ$11=3,AO11,IF($AZ$13=3,AO13,IF($AZ$15=3,AO15,IF($AZ$17=3,AO17,IF($AZ$19=3,AO19,IF($AZ$21=3,AO21,""))))))),0)</f>
        <v>0</v>
      </c>
      <c r="AP30" s="154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D30" s="293">
        <f>COUNTIF(H30:AP31,"○")</f>
        <v>0</v>
      </c>
      <c r="BE30" s="293">
        <f>COUNTIF(C30:AL31,"△")</f>
        <v>0</v>
      </c>
      <c r="BF30" s="293">
        <f>COUNTIF(C30:AK31,"×")</f>
        <v>0</v>
      </c>
      <c r="BI30" s="159">
        <f>IF(ISBLANK($O$45),"",SUM(BD30*3+BE30))</f>
        <v>0</v>
      </c>
      <c r="BJ30" s="159">
        <f>($H$30+$M$30+$R$30+$W$30+$AB$30+$AG$30+$AL$30)</f>
        <v>0</v>
      </c>
      <c r="BK30" s="293">
        <f>K30+P30+U30+Z30+AE30+AJ30+AO30</f>
        <v>0</v>
      </c>
      <c r="BL30" s="292" t="s">
        <v>21</v>
      </c>
    </row>
    <row r="31" spans="2:64">
      <c r="B31" s="294"/>
      <c r="C31" s="294"/>
      <c r="D31" s="294"/>
      <c r="E31" s="294"/>
      <c r="F31" s="294"/>
      <c r="G31" s="294"/>
      <c r="H31" s="153"/>
      <c r="I31" s="153"/>
      <c r="J31" s="12"/>
      <c r="K31" s="153"/>
      <c r="L31" s="153"/>
      <c r="M31" s="153"/>
      <c r="N31" s="153"/>
      <c r="O31" s="12"/>
      <c r="P31" s="153"/>
      <c r="Q31" s="153"/>
      <c r="R31" s="153"/>
      <c r="S31" s="153"/>
      <c r="T31" s="12"/>
      <c r="U31" s="153"/>
      <c r="V31" s="153"/>
      <c r="W31" s="153"/>
      <c r="X31" s="153"/>
      <c r="Y31" s="12"/>
      <c r="Z31" s="153"/>
      <c r="AA31" s="153"/>
      <c r="AB31" s="153"/>
      <c r="AC31" s="153"/>
      <c r="AD31" s="12"/>
      <c r="AE31" s="153"/>
      <c r="AF31" s="153"/>
      <c r="AG31" s="153"/>
      <c r="AH31" s="153"/>
      <c r="AI31" s="12"/>
      <c r="AJ31" s="153"/>
      <c r="AK31" s="153"/>
      <c r="AL31" s="153"/>
      <c r="AM31" s="153"/>
      <c r="AN31" s="12"/>
      <c r="AO31" s="153"/>
      <c r="AP31" s="153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D31" s="293"/>
      <c r="BE31" s="293"/>
      <c r="BF31" s="293"/>
      <c r="BI31" s="159"/>
      <c r="BJ31" s="159"/>
      <c r="BK31" s="293"/>
      <c r="BL31" s="292"/>
    </row>
    <row r="32" spans="2:64">
      <c r="B32" s="151" t="s">
        <v>22</v>
      </c>
      <c r="C32" s="151"/>
      <c r="D32" s="151"/>
      <c r="E32" s="152"/>
      <c r="F32" s="152"/>
      <c r="G32" s="152"/>
      <c r="H32" s="291" t="s">
        <v>2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I32" s="290" t="e">
        <f>IF(#REF!="","",IF($AZ$9=3,$AQ$9,IF($AZ$11=3,$AQ$11,IF($AZ$13=3,$AQ$13,IF($AZ$15=3,$AQ$15,IF($AZ$17=3,$AQ$17,IF($AZ$19=3,$AQ$19,IF($AZ$21=3,$AQ$21,""))))))))</f>
        <v>#REF!</v>
      </c>
      <c r="BJ32" s="290" t="e">
        <f>IF(#REF!="","",IF($AZ$9=3,$AS$9,IF($AZ$11=3,$AS$11,IF($AZ$13=3,$AS$13,IF($AZ$15=3,$AS$15,IF($AZ$17=3,$AS$17,IF($AZ$19=3,$AS$19,IF($AZ$21=3,$AS$21,""))))))))</f>
        <v>#REF!</v>
      </c>
      <c r="BK32" s="290" t="e">
        <f>IF(#REF!="","",IF($AZ$9=3,$AU$9,IF($AZ$11=3,$AU$11,IF($AZ$13=3,$AU$13,IF($AZ$15=3,$AU$15,IF($AZ$17=3,$AU$17,IF($AZ$19=3,$AU$19,IF($AZ$21=3,$AU$21,""))))))))</f>
        <v>#REF!</v>
      </c>
      <c r="BL32" s="290" t="e">
        <f>IF(#REF!="","",IF($AZ$9=3,$C$9,IF($AZ$11=3,$C$11,IF($AZ$13=3,$C$13,IF($AZ$15=3,$C$15,IF($AZ$17=3,$C$17,IF($AZ$19=3,$C$19,IF($AZ$21=3,$C$21,""))))))))</f>
        <v>#REF!</v>
      </c>
    </row>
    <row r="33" spans="2:64">
      <c r="B33" s="151"/>
      <c r="C33" s="151"/>
      <c r="D33" s="151"/>
      <c r="E33" s="152"/>
      <c r="F33" s="152"/>
      <c r="G33" s="152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I33" s="290"/>
      <c r="BJ33" s="290"/>
      <c r="BK33" s="290"/>
      <c r="BL33" s="290"/>
    </row>
    <row r="34" spans="2:64">
      <c r="B34" s="151"/>
      <c r="C34" s="151"/>
      <c r="D34" s="151"/>
      <c r="E34" s="152"/>
      <c r="F34" s="152"/>
      <c r="G34" s="152"/>
      <c r="H34" s="291" t="s">
        <v>3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G34" s="13"/>
      <c r="BH34" s="292" t="s">
        <v>23</v>
      </c>
      <c r="BI34" s="292" t="e">
        <f>BI32-BI30</f>
        <v>#REF!</v>
      </c>
      <c r="BJ34" s="292" t="e">
        <f>BJ32-BJ30</f>
        <v>#REF!</v>
      </c>
      <c r="BK34" s="292" t="e">
        <f>BK32-BK30</f>
        <v>#REF!</v>
      </c>
    </row>
    <row r="35" spans="2:64">
      <c r="B35" s="151"/>
      <c r="C35" s="151"/>
      <c r="D35" s="151"/>
      <c r="E35" s="152"/>
      <c r="F35" s="152"/>
      <c r="G35" s="152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G35" s="13"/>
      <c r="BH35" s="292"/>
      <c r="BI35" s="292"/>
      <c r="BJ35" s="292"/>
      <c r="BK35" s="292"/>
    </row>
    <row r="36" spans="2:64">
      <c r="B36" s="151"/>
      <c r="C36" s="151"/>
      <c r="D36" s="151"/>
      <c r="E36" s="152"/>
      <c r="F36" s="152"/>
      <c r="G36" s="152"/>
      <c r="H36" s="156" t="s">
        <v>73</v>
      </c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</row>
    <row r="37" spans="2:64">
      <c r="B37" s="151"/>
      <c r="C37" s="151"/>
      <c r="D37" s="151"/>
      <c r="E37" s="152"/>
      <c r="F37" s="152"/>
      <c r="G37" s="152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</row>
    <row r="38" spans="2:64">
      <c r="B38" s="151"/>
      <c r="C38" s="151"/>
      <c r="D38" s="151"/>
      <c r="E38" s="152"/>
      <c r="F38" s="152"/>
      <c r="G38" s="152"/>
    </row>
    <row r="39" spans="2:64">
      <c r="B39" s="151"/>
      <c r="C39" s="151"/>
      <c r="D39" s="151"/>
      <c r="E39" s="152"/>
      <c r="F39" s="152"/>
      <c r="G39" s="152"/>
    </row>
    <row r="40" spans="2:64" ht="21">
      <c r="B40" s="34"/>
      <c r="C40" s="34"/>
      <c r="D40" s="34"/>
      <c r="E40" s="35"/>
      <c r="F40" s="35"/>
      <c r="G40" s="35"/>
      <c r="H40" s="142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</row>
    <row r="41" spans="2:64">
      <c r="B41" s="33"/>
      <c r="C41" s="33"/>
      <c r="D41" s="33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44" t="s">
        <v>37</v>
      </c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</row>
    <row r="43" spans="2:64" ht="13.5" customHeight="1">
      <c r="B43" s="14"/>
      <c r="C43" s="286" t="s">
        <v>181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88" t="s">
        <v>36</v>
      </c>
      <c r="AI43" s="289"/>
      <c r="AJ43" s="289"/>
      <c r="AK43" s="289"/>
      <c r="AL43" s="289"/>
      <c r="AM43" s="289"/>
      <c r="AN43" s="14"/>
      <c r="AO43" s="14"/>
      <c r="AP43" s="14"/>
      <c r="AQ43" s="14"/>
      <c r="AR43" s="289" t="s">
        <v>24</v>
      </c>
      <c r="AS43" s="289"/>
      <c r="AT43" s="289"/>
      <c r="AU43" s="289"/>
      <c r="AV43" s="289"/>
      <c r="AW43" s="289"/>
    </row>
    <row r="44" spans="2:64">
      <c r="B44" s="14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89"/>
      <c r="AI44" s="289"/>
      <c r="AJ44" s="289"/>
      <c r="AK44" s="289"/>
      <c r="AL44" s="289"/>
      <c r="AM44" s="289"/>
      <c r="AN44" s="14"/>
      <c r="AO44" s="14"/>
      <c r="AP44" s="14"/>
      <c r="AQ44" s="14"/>
      <c r="AR44" s="289"/>
      <c r="AS44" s="289"/>
      <c r="AT44" s="289"/>
      <c r="AU44" s="289"/>
      <c r="AV44" s="289"/>
      <c r="AW44" s="289"/>
    </row>
    <row r="45" spans="2:64" ht="13.5" customHeight="1">
      <c r="B45" s="272" t="s">
        <v>25</v>
      </c>
      <c r="C45" s="272"/>
      <c r="D45" s="283" t="s">
        <v>74</v>
      </c>
      <c r="E45" s="123"/>
      <c r="F45" s="123"/>
      <c r="G45" s="123"/>
      <c r="H45" s="282"/>
      <c r="I45" s="136" t="str">
        <f>C9</f>
        <v>1FC里見</v>
      </c>
      <c r="J45" s="137"/>
      <c r="K45" s="137"/>
      <c r="L45" s="137"/>
      <c r="M45" s="137"/>
      <c r="N45" s="138"/>
      <c r="O45" s="133">
        <v>0</v>
      </c>
      <c r="P45" s="133"/>
      <c r="Q45" s="133"/>
      <c r="R45" s="17"/>
      <c r="S45" s="133">
        <v>6</v>
      </c>
      <c r="T45" s="133"/>
      <c r="U45" s="133"/>
      <c r="V45" s="131" t="str">
        <f>C13</f>
        <v>3インフィニティ西部</v>
      </c>
      <c r="W45" s="131"/>
      <c r="X45" s="131"/>
      <c r="Y45" s="131"/>
      <c r="Z45" s="131"/>
      <c r="AA45" s="131"/>
      <c r="AB45" s="18"/>
      <c r="AC45" s="18"/>
      <c r="AD45" s="18"/>
      <c r="AE45" s="18"/>
      <c r="AF45" s="19"/>
      <c r="AG45" s="19"/>
      <c r="AH45" s="135" t="str">
        <f>C17</f>
        <v>5倉賀野FC</v>
      </c>
      <c r="AI45" s="135"/>
      <c r="AJ45" s="135"/>
      <c r="AK45" s="135"/>
      <c r="AL45" s="135"/>
      <c r="AM45" s="135"/>
      <c r="AN45" s="20"/>
      <c r="AO45" s="20"/>
      <c r="AP45" s="20"/>
      <c r="AQ45" s="20"/>
      <c r="AR45" s="135" t="str">
        <f>C11</f>
        <v>2ブルーボタン</v>
      </c>
      <c r="AS45" s="135"/>
      <c r="AT45" s="135"/>
      <c r="AU45" s="135"/>
      <c r="AV45" s="135"/>
      <c r="AW45" s="135"/>
    </row>
    <row r="46" spans="2:64">
      <c r="B46" s="272"/>
      <c r="C46" s="272"/>
      <c r="D46" s="123"/>
      <c r="E46" s="123"/>
      <c r="F46" s="123"/>
      <c r="G46" s="123"/>
      <c r="H46" s="282"/>
      <c r="I46" s="139"/>
      <c r="J46" s="140"/>
      <c r="K46" s="140"/>
      <c r="L46" s="140"/>
      <c r="M46" s="140"/>
      <c r="N46" s="141"/>
      <c r="O46" s="133"/>
      <c r="P46" s="133"/>
      <c r="Q46" s="133"/>
      <c r="R46" s="21"/>
      <c r="S46" s="133"/>
      <c r="T46" s="133"/>
      <c r="U46" s="133"/>
      <c r="V46" s="131"/>
      <c r="W46" s="131"/>
      <c r="X46" s="131"/>
      <c r="Y46" s="131"/>
      <c r="Z46" s="131"/>
      <c r="AA46" s="131"/>
      <c r="AB46" s="18"/>
      <c r="AC46" s="18"/>
      <c r="AD46" s="18"/>
      <c r="AE46" s="18"/>
      <c r="AF46" s="19"/>
      <c r="AG46" s="19"/>
      <c r="AH46" s="135"/>
      <c r="AI46" s="135"/>
      <c r="AJ46" s="135"/>
      <c r="AK46" s="135"/>
      <c r="AL46" s="135"/>
      <c r="AM46" s="135"/>
      <c r="AN46" s="20"/>
      <c r="AO46" s="20"/>
      <c r="AP46" s="20"/>
      <c r="AQ46" s="20"/>
      <c r="AR46" s="135"/>
      <c r="AS46" s="135"/>
      <c r="AT46" s="135"/>
      <c r="AU46" s="135"/>
      <c r="AV46" s="135"/>
      <c r="AW46" s="135"/>
    </row>
    <row r="47" spans="2:64" ht="13.5" customHeight="1">
      <c r="B47" s="272" t="s">
        <v>27</v>
      </c>
      <c r="C47" s="272"/>
      <c r="D47" s="281" t="s">
        <v>67</v>
      </c>
      <c r="E47" s="123"/>
      <c r="F47" s="123"/>
      <c r="G47" s="123"/>
      <c r="H47" s="282"/>
      <c r="I47" s="131" t="str">
        <f>C11</f>
        <v>2ブルーボタン</v>
      </c>
      <c r="J47" s="131"/>
      <c r="K47" s="131"/>
      <c r="L47" s="131"/>
      <c r="M47" s="131"/>
      <c r="N47" s="131"/>
      <c r="O47" s="133">
        <v>9</v>
      </c>
      <c r="P47" s="133"/>
      <c r="Q47" s="133"/>
      <c r="R47" s="17"/>
      <c r="S47" s="133">
        <v>0</v>
      </c>
      <c r="T47" s="133"/>
      <c r="U47" s="133"/>
      <c r="V47" s="131" t="str">
        <f>C15</f>
        <v>4片岡小SSS</v>
      </c>
      <c r="W47" s="131"/>
      <c r="X47" s="131"/>
      <c r="Y47" s="131"/>
      <c r="Z47" s="131"/>
      <c r="AA47" s="131"/>
      <c r="AB47" s="22"/>
      <c r="AC47" s="22"/>
      <c r="AD47" s="22"/>
      <c r="AE47" s="22"/>
      <c r="AF47" s="22"/>
      <c r="AG47" s="22"/>
      <c r="AH47" s="132" t="str">
        <f>C9</f>
        <v>1FC里見</v>
      </c>
      <c r="AI47" s="132"/>
      <c r="AJ47" s="132"/>
      <c r="AK47" s="132"/>
      <c r="AL47" s="132"/>
      <c r="AM47" s="132"/>
      <c r="AN47" s="20"/>
      <c r="AO47" s="20"/>
      <c r="AP47" s="20"/>
      <c r="AQ47" s="20"/>
      <c r="AR47" s="131" t="str">
        <f>C13</f>
        <v>3インフィニティ西部</v>
      </c>
      <c r="AS47" s="131"/>
      <c r="AT47" s="131"/>
      <c r="AU47" s="131"/>
      <c r="AV47" s="131"/>
      <c r="AW47" s="131"/>
    </row>
    <row r="48" spans="2:64">
      <c r="B48" s="272"/>
      <c r="C48" s="272"/>
      <c r="D48" s="123"/>
      <c r="E48" s="123"/>
      <c r="F48" s="123"/>
      <c r="G48" s="123"/>
      <c r="H48" s="282"/>
      <c r="I48" s="131"/>
      <c r="J48" s="131"/>
      <c r="K48" s="131"/>
      <c r="L48" s="131"/>
      <c r="M48" s="131"/>
      <c r="N48" s="131"/>
      <c r="O48" s="133"/>
      <c r="P48" s="133"/>
      <c r="Q48" s="133"/>
      <c r="R48" s="21"/>
      <c r="S48" s="133"/>
      <c r="T48" s="133"/>
      <c r="U48" s="133"/>
      <c r="V48" s="131"/>
      <c r="W48" s="131"/>
      <c r="X48" s="131"/>
      <c r="Y48" s="131"/>
      <c r="Z48" s="131"/>
      <c r="AA48" s="131"/>
      <c r="AB48" s="22"/>
      <c r="AC48" s="22"/>
      <c r="AD48" s="22"/>
      <c r="AE48" s="22"/>
      <c r="AF48" s="22"/>
      <c r="AG48" s="22"/>
      <c r="AH48" s="132"/>
      <c r="AI48" s="132"/>
      <c r="AJ48" s="132"/>
      <c r="AK48" s="132"/>
      <c r="AL48" s="132"/>
      <c r="AM48" s="132"/>
      <c r="AN48" s="20"/>
      <c r="AO48" s="20"/>
      <c r="AP48" s="20"/>
      <c r="AQ48" s="20"/>
      <c r="AR48" s="131"/>
      <c r="AS48" s="131"/>
      <c r="AT48" s="131"/>
      <c r="AU48" s="131"/>
      <c r="AV48" s="131"/>
      <c r="AW48" s="131"/>
    </row>
    <row r="49" spans="2:50" ht="13.5" customHeight="1">
      <c r="B49" s="272" t="s">
        <v>28</v>
      </c>
      <c r="C49" s="272"/>
      <c r="D49" s="283" t="s">
        <v>75</v>
      </c>
      <c r="E49" s="123"/>
      <c r="F49" s="123"/>
      <c r="G49" s="123"/>
      <c r="H49" s="282"/>
      <c r="I49" s="131" t="str">
        <f>C13</f>
        <v>3インフィニティ西部</v>
      </c>
      <c r="J49" s="131"/>
      <c r="K49" s="131"/>
      <c r="L49" s="131"/>
      <c r="M49" s="131"/>
      <c r="N49" s="131"/>
      <c r="O49" s="133">
        <v>0</v>
      </c>
      <c r="P49" s="133"/>
      <c r="Q49" s="133"/>
      <c r="R49" s="17"/>
      <c r="S49" s="133">
        <v>1</v>
      </c>
      <c r="T49" s="133"/>
      <c r="U49" s="133"/>
      <c r="V49" s="131" t="str">
        <f>C17</f>
        <v>5倉賀野FC</v>
      </c>
      <c r="W49" s="131"/>
      <c r="X49" s="131"/>
      <c r="Y49" s="131"/>
      <c r="Z49" s="131"/>
      <c r="AA49" s="131"/>
      <c r="AB49" s="22"/>
      <c r="AC49" s="22"/>
      <c r="AD49" s="22"/>
      <c r="AE49" s="22"/>
      <c r="AF49" s="22"/>
      <c r="AG49" s="22"/>
      <c r="AH49" s="131" t="str">
        <f>C11</f>
        <v>2ブルーボタン</v>
      </c>
      <c r="AI49" s="131"/>
      <c r="AJ49" s="131"/>
      <c r="AK49" s="131"/>
      <c r="AL49" s="131"/>
      <c r="AM49" s="131"/>
      <c r="AN49" s="20"/>
      <c r="AO49" s="20"/>
      <c r="AP49" s="20"/>
      <c r="AQ49" s="20"/>
      <c r="AR49" s="131" t="str">
        <f>C15</f>
        <v>4片岡小SSS</v>
      </c>
      <c r="AS49" s="131"/>
      <c r="AT49" s="131"/>
      <c r="AU49" s="131"/>
      <c r="AV49" s="131"/>
      <c r="AW49" s="131"/>
    </row>
    <row r="50" spans="2:50">
      <c r="B50" s="272"/>
      <c r="C50" s="272"/>
      <c r="D50" s="123"/>
      <c r="E50" s="123"/>
      <c r="F50" s="123"/>
      <c r="G50" s="123"/>
      <c r="H50" s="282"/>
      <c r="I50" s="131"/>
      <c r="J50" s="131"/>
      <c r="K50" s="131"/>
      <c r="L50" s="131"/>
      <c r="M50" s="131"/>
      <c r="N50" s="131"/>
      <c r="O50" s="133"/>
      <c r="P50" s="133"/>
      <c r="Q50" s="133"/>
      <c r="R50" s="21"/>
      <c r="S50" s="133"/>
      <c r="T50" s="133"/>
      <c r="U50" s="133"/>
      <c r="V50" s="131"/>
      <c r="W50" s="131"/>
      <c r="X50" s="131"/>
      <c r="Y50" s="131"/>
      <c r="Z50" s="131"/>
      <c r="AA50" s="131"/>
      <c r="AB50" s="22"/>
      <c r="AC50" s="22"/>
      <c r="AD50" s="22"/>
      <c r="AE50" s="22"/>
      <c r="AF50" s="22"/>
      <c r="AG50" s="22"/>
      <c r="AH50" s="131"/>
      <c r="AI50" s="131"/>
      <c r="AJ50" s="131"/>
      <c r="AK50" s="131"/>
      <c r="AL50" s="131"/>
      <c r="AM50" s="131"/>
      <c r="AN50" s="20"/>
      <c r="AO50" s="20"/>
      <c r="AP50" s="20"/>
      <c r="AQ50" s="20"/>
      <c r="AR50" s="131"/>
      <c r="AS50" s="131"/>
      <c r="AT50" s="131"/>
      <c r="AU50" s="131"/>
      <c r="AV50" s="131"/>
      <c r="AW50" s="131"/>
    </row>
    <row r="51" spans="2:50" ht="13.5" customHeight="1">
      <c r="B51" s="272" t="s">
        <v>29</v>
      </c>
      <c r="C51" s="272"/>
      <c r="D51" s="281" t="s">
        <v>69</v>
      </c>
      <c r="E51" s="123"/>
      <c r="F51" s="123"/>
      <c r="G51" s="123"/>
      <c r="H51" s="282"/>
      <c r="I51" s="134" t="str">
        <f>C9</f>
        <v>1FC里見</v>
      </c>
      <c r="J51" s="134"/>
      <c r="K51" s="134"/>
      <c r="L51" s="134"/>
      <c r="M51" s="134"/>
      <c r="N51" s="134"/>
      <c r="O51" s="133">
        <v>1</v>
      </c>
      <c r="P51" s="133"/>
      <c r="Q51" s="133"/>
      <c r="R51" s="17"/>
      <c r="S51" s="133">
        <v>1</v>
      </c>
      <c r="T51" s="133"/>
      <c r="U51" s="133"/>
      <c r="V51" s="135" t="str">
        <f>C15</f>
        <v>4片岡小SSS</v>
      </c>
      <c r="W51" s="135"/>
      <c r="X51" s="135"/>
      <c r="Y51" s="135"/>
      <c r="Z51" s="135"/>
      <c r="AA51" s="135"/>
      <c r="AB51" s="22"/>
      <c r="AC51" s="22"/>
      <c r="AD51" s="22"/>
      <c r="AE51" s="22"/>
      <c r="AF51" s="22"/>
      <c r="AG51" s="22"/>
      <c r="AH51" s="131" t="str">
        <f>C13</f>
        <v>3インフィニティ西部</v>
      </c>
      <c r="AI51" s="131"/>
      <c r="AJ51" s="131"/>
      <c r="AK51" s="131"/>
      <c r="AL51" s="131"/>
      <c r="AM51" s="131"/>
      <c r="AN51" s="20"/>
      <c r="AO51" s="20"/>
      <c r="AP51" s="20"/>
      <c r="AQ51" s="20"/>
      <c r="AR51" s="135" t="str">
        <f>C17</f>
        <v>5倉賀野FC</v>
      </c>
      <c r="AS51" s="135"/>
      <c r="AT51" s="135"/>
      <c r="AU51" s="135"/>
      <c r="AV51" s="135"/>
      <c r="AW51" s="135"/>
    </row>
    <row r="52" spans="2:50">
      <c r="B52" s="272"/>
      <c r="C52" s="272"/>
      <c r="D52" s="123"/>
      <c r="E52" s="123"/>
      <c r="F52" s="123"/>
      <c r="G52" s="123"/>
      <c r="H52" s="282"/>
      <c r="I52" s="134"/>
      <c r="J52" s="134"/>
      <c r="K52" s="134"/>
      <c r="L52" s="134"/>
      <c r="M52" s="134"/>
      <c r="N52" s="134"/>
      <c r="O52" s="133"/>
      <c r="P52" s="133"/>
      <c r="Q52" s="133"/>
      <c r="R52" s="21"/>
      <c r="S52" s="133"/>
      <c r="T52" s="133"/>
      <c r="U52" s="133"/>
      <c r="V52" s="135"/>
      <c r="W52" s="135"/>
      <c r="X52" s="135"/>
      <c r="Y52" s="135"/>
      <c r="Z52" s="135"/>
      <c r="AA52" s="135"/>
      <c r="AB52" s="22"/>
      <c r="AC52" s="22"/>
      <c r="AD52" s="22"/>
      <c r="AE52" s="22"/>
      <c r="AF52" s="22"/>
      <c r="AG52" s="22"/>
      <c r="AH52" s="131"/>
      <c r="AI52" s="131"/>
      <c r="AJ52" s="131"/>
      <c r="AK52" s="131"/>
      <c r="AL52" s="131"/>
      <c r="AM52" s="131"/>
      <c r="AN52" s="20"/>
      <c r="AO52" s="20"/>
      <c r="AP52" s="20"/>
      <c r="AQ52" s="20"/>
      <c r="AR52" s="135"/>
      <c r="AS52" s="135"/>
      <c r="AT52" s="135"/>
      <c r="AU52" s="135"/>
      <c r="AV52" s="135"/>
      <c r="AW52" s="135"/>
    </row>
    <row r="53" spans="2:50" ht="13.5" customHeight="1">
      <c r="B53" s="272" t="s">
        <v>30</v>
      </c>
      <c r="C53" s="272"/>
      <c r="D53" s="281" t="s">
        <v>70</v>
      </c>
      <c r="E53" s="123"/>
      <c r="F53" s="123"/>
      <c r="G53" s="123"/>
      <c r="H53" s="282"/>
      <c r="I53" s="131" t="str">
        <f>C11</f>
        <v>2ブルーボタン</v>
      </c>
      <c r="J53" s="131"/>
      <c r="K53" s="131"/>
      <c r="L53" s="131"/>
      <c r="M53" s="131"/>
      <c r="N53" s="131"/>
      <c r="O53" s="133">
        <v>8</v>
      </c>
      <c r="P53" s="133"/>
      <c r="Q53" s="133"/>
      <c r="R53" s="17"/>
      <c r="S53" s="133">
        <v>0</v>
      </c>
      <c r="T53" s="133"/>
      <c r="U53" s="133"/>
      <c r="V53" s="131" t="str">
        <f>C17</f>
        <v>5倉賀野FC</v>
      </c>
      <c r="W53" s="131"/>
      <c r="X53" s="131"/>
      <c r="Y53" s="131"/>
      <c r="Z53" s="131"/>
      <c r="AA53" s="131"/>
      <c r="AB53" s="22"/>
      <c r="AC53" s="22"/>
      <c r="AD53" s="22"/>
      <c r="AE53" s="22"/>
      <c r="AF53" s="22"/>
      <c r="AG53" s="22"/>
      <c r="AH53" s="131" t="str">
        <f>C15</f>
        <v>4片岡小SSS</v>
      </c>
      <c r="AI53" s="131"/>
      <c r="AJ53" s="131"/>
      <c r="AK53" s="131"/>
      <c r="AL53" s="131"/>
      <c r="AM53" s="131"/>
      <c r="AN53" s="20"/>
      <c r="AO53" s="20"/>
      <c r="AP53" s="20"/>
      <c r="AQ53" s="20"/>
      <c r="AR53" s="132" t="str">
        <f>C9</f>
        <v>1FC里見</v>
      </c>
      <c r="AS53" s="132"/>
      <c r="AT53" s="132"/>
      <c r="AU53" s="132"/>
      <c r="AV53" s="132"/>
      <c r="AW53" s="132"/>
    </row>
    <row r="54" spans="2:50">
      <c r="B54" s="272"/>
      <c r="C54" s="272"/>
      <c r="D54" s="123"/>
      <c r="E54" s="123"/>
      <c r="F54" s="123"/>
      <c r="G54" s="123"/>
      <c r="H54" s="282"/>
      <c r="I54" s="131"/>
      <c r="J54" s="131"/>
      <c r="K54" s="131"/>
      <c r="L54" s="131"/>
      <c r="M54" s="131"/>
      <c r="N54" s="131"/>
      <c r="O54" s="133"/>
      <c r="P54" s="133"/>
      <c r="Q54" s="133"/>
      <c r="R54" s="21"/>
      <c r="S54" s="133"/>
      <c r="T54" s="133"/>
      <c r="U54" s="133"/>
      <c r="V54" s="131"/>
      <c r="W54" s="131"/>
      <c r="X54" s="131"/>
      <c r="Y54" s="131"/>
      <c r="Z54" s="131"/>
      <c r="AA54" s="131"/>
      <c r="AB54" s="22"/>
      <c r="AC54" s="22"/>
      <c r="AD54" s="22"/>
      <c r="AE54" s="22"/>
      <c r="AF54" s="22"/>
      <c r="AG54" s="22"/>
      <c r="AH54" s="131"/>
      <c r="AI54" s="131"/>
      <c r="AJ54" s="131"/>
      <c r="AK54" s="131"/>
      <c r="AL54" s="131"/>
      <c r="AM54" s="131"/>
      <c r="AN54" s="20"/>
      <c r="AO54" s="20"/>
      <c r="AP54" s="20"/>
      <c r="AQ54" s="20"/>
      <c r="AR54" s="132"/>
      <c r="AS54" s="132"/>
      <c r="AT54" s="132"/>
      <c r="AU54" s="132"/>
      <c r="AV54" s="132"/>
      <c r="AW54" s="132"/>
    </row>
    <row r="55" spans="2:50" ht="13.5" customHeight="1">
      <c r="B55" s="272"/>
      <c r="C55" s="272"/>
      <c r="D55" s="285" t="s">
        <v>183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74">
        <f>C21</f>
        <v>0</v>
      </c>
      <c r="W55" s="131"/>
      <c r="X55" s="131"/>
      <c r="Y55" s="131"/>
      <c r="Z55" s="131"/>
      <c r="AA55" s="275"/>
      <c r="AB55" s="22"/>
      <c r="AC55" s="22"/>
      <c r="AD55" s="22"/>
      <c r="AE55" s="22"/>
      <c r="AF55" s="22"/>
      <c r="AG55" s="22"/>
      <c r="AH55" s="274"/>
      <c r="AI55" s="131"/>
      <c r="AJ55" s="131"/>
      <c r="AK55" s="131"/>
      <c r="AL55" s="131"/>
      <c r="AM55" s="275"/>
      <c r="AN55" s="20"/>
      <c r="AO55" s="20"/>
      <c r="AP55" s="20"/>
      <c r="AQ55" s="20"/>
      <c r="AR55" s="274"/>
      <c r="AS55" s="131"/>
      <c r="AT55" s="131"/>
      <c r="AU55" s="131"/>
      <c r="AV55" s="131"/>
      <c r="AW55" s="275"/>
      <c r="AX55" s="4"/>
    </row>
    <row r="56" spans="2:50" ht="13.5" customHeight="1">
      <c r="B56" s="272"/>
      <c r="C56" s="272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119"/>
      <c r="W56" s="120"/>
      <c r="X56" s="120"/>
      <c r="Y56" s="120"/>
      <c r="Z56" s="120"/>
      <c r="AA56" s="121"/>
      <c r="AB56" s="22"/>
      <c r="AC56" s="22"/>
      <c r="AD56" s="22"/>
      <c r="AE56" s="22"/>
      <c r="AF56" s="22"/>
      <c r="AG56" s="22"/>
      <c r="AH56" s="119"/>
      <c r="AI56" s="120"/>
      <c r="AJ56" s="120"/>
      <c r="AK56" s="120"/>
      <c r="AL56" s="120"/>
      <c r="AM56" s="121"/>
      <c r="AN56" s="20"/>
      <c r="AO56" s="20"/>
      <c r="AP56" s="20"/>
      <c r="AQ56" s="20"/>
      <c r="AR56" s="119"/>
      <c r="AS56" s="120"/>
      <c r="AT56" s="120"/>
      <c r="AU56" s="120"/>
      <c r="AV56" s="120"/>
      <c r="AW56" s="121"/>
      <c r="AX56" s="4"/>
    </row>
    <row r="57" spans="2:50">
      <c r="B57" s="272"/>
      <c r="C57" s="272"/>
      <c r="D57" s="123"/>
      <c r="E57" s="273"/>
      <c r="F57" s="273"/>
      <c r="G57" s="273"/>
      <c r="H57" s="273"/>
      <c r="I57" s="116"/>
      <c r="J57" s="117"/>
      <c r="K57" s="117"/>
      <c r="L57" s="117"/>
      <c r="M57" s="117"/>
      <c r="N57" s="118"/>
      <c r="O57" s="125"/>
      <c r="P57" s="126"/>
      <c r="Q57" s="127"/>
      <c r="R57" s="21"/>
      <c r="S57" s="125"/>
      <c r="T57" s="126"/>
      <c r="U57" s="127"/>
      <c r="V57" s="110"/>
      <c r="W57" s="111"/>
      <c r="X57" s="111"/>
      <c r="Y57" s="111"/>
      <c r="Z57" s="111"/>
      <c r="AA57" s="112"/>
      <c r="AB57" s="22"/>
      <c r="AC57" s="22"/>
      <c r="AD57" s="22"/>
      <c r="AE57" s="22"/>
      <c r="AF57" s="22"/>
      <c r="AG57" s="22"/>
      <c r="AH57" s="110"/>
      <c r="AI57" s="111"/>
      <c r="AJ57" s="111"/>
      <c r="AK57" s="111"/>
      <c r="AL57" s="111"/>
      <c r="AM57" s="112"/>
      <c r="AN57" s="20"/>
      <c r="AO57" s="20"/>
      <c r="AP57" s="20"/>
      <c r="AQ57" s="20"/>
      <c r="AR57" s="116">
        <f>C21</f>
        <v>0</v>
      </c>
      <c r="AS57" s="117"/>
      <c r="AT57" s="117"/>
      <c r="AU57" s="117"/>
      <c r="AV57" s="117"/>
      <c r="AW57" s="118"/>
    </row>
    <row r="58" spans="2:50">
      <c r="B58" s="272"/>
      <c r="C58" s="272"/>
      <c r="D58" s="273"/>
      <c r="E58" s="273"/>
      <c r="F58" s="273"/>
      <c r="G58" s="273"/>
      <c r="H58" s="273"/>
      <c r="I58" s="119"/>
      <c r="J58" s="120"/>
      <c r="K58" s="120"/>
      <c r="L58" s="120"/>
      <c r="M58" s="120"/>
      <c r="N58" s="121"/>
      <c r="O58" s="128"/>
      <c r="P58" s="129"/>
      <c r="Q58" s="130"/>
      <c r="R58" s="21"/>
      <c r="S58" s="128"/>
      <c r="T58" s="129"/>
      <c r="U58" s="130"/>
      <c r="V58" s="113"/>
      <c r="W58" s="114"/>
      <c r="X58" s="114"/>
      <c r="Y58" s="114"/>
      <c r="Z58" s="114"/>
      <c r="AA58" s="115"/>
      <c r="AB58" s="22"/>
      <c r="AC58" s="22"/>
      <c r="AD58" s="22"/>
      <c r="AE58" s="22"/>
      <c r="AF58" s="22"/>
      <c r="AG58" s="22"/>
      <c r="AH58" s="113"/>
      <c r="AI58" s="114"/>
      <c r="AJ58" s="114"/>
      <c r="AK58" s="114"/>
      <c r="AL58" s="114"/>
      <c r="AM58" s="115"/>
      <c r="AN58" s="20"/>
      <c r="AO58" s="20"/>
      <c r="AP58" s="20"/>
      <c r="AQ58" s="20"/>
      <c r="AR58" s="119"/>
      <c r="AS58" s="120"/>
      <c r="AT58" s="120"/>
      <c r="AU58" s="120"/>
      <c r="AV58" s="120"/>
      <c r="AW58" s="121"/>
    </row>
    <row r="59" spans="2:50" ht="13.5" customHeight="1">
      <c r="B59" s="19"/>
      <c r="C59" s="145" t="s">
        <v>182</v>
      </c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272" t="s">
        <v>25</v>
      </c>
      <c r="C61" s="272"/>
      <c r="D61" s="123" t="s">
        <v>26</v>
      </c>
      <c r="E61" s="123"/>
      <c r="F61" s="123"/>
      <c r="G61" s="123"/>
      <c r="H61" s="282"/>
      <c r="I61" s="131" t="str">
        <f>C15</f>
        <v>4片岡小SSS</v>
      </c>
      <c r="J61" s="131"/>
      <c r="K61" s="131"/>
      <c r="L61" s="131"/>
      <c r="M61" s="131"/>
      <c r="N61" s="131"/>
      <c r="O61" s="133"/>
      <c r="P61" s="133"/>
      <c r="Q61" s="133"/>
      <c r="R61" s="17"/>
      <c r="S61" s="133"/>
      <c r="T61" s="133"/>
      <c r="U61" s="133"/>
      <c r="V61" s="131" t="str">
        <f>C17</f>
        <v>5倉賀野FC</v>
      </c>
      <c r="W61" s="131"/>
      <c r="X61" s="131"/>
      <c r="Y61" s="131"/>
      <c r="Z61" s="131"/>
      <c r="AA61" s="131"/>
      <c r="AB61" s="22"/>
      <c r="AC61" s="22"/>
      <c r="AD61" s="22"/>
      <c r="AE61" s="22"/>
      <c r="AF61" s="22"/>
      <c r="AG61" s="22"/>
      <c r="AH61" s="134" t="str">
        <f>C9</f>
        <v>1FC里見</v>
      </c>
      <c r="AI61" s="134"/>
      <c r="AJ61" s="134"/>
      <c r="AK61" s="134"/>
      <c r="AL61" s="134"/>
      <c r="AM61" s="134"/>
      <c r="AN61" s="18"/>
      <c r="AO61" s="18"/>
      <c r="AP61" s="18"/>
      <c r="AQ61" s="18"/>
      <c r="AR61" s="131" t="str">
        <f>C11</f>
        <v>2ブルーボタン</v>
      </c>
      <c r="AS61" s="131"/>
      <c r="AT61" s="131"/>
      <c r="AU61" s="131"/>
      <c r="AV61" s="131"/>
      <c r="AW61" s="131"/>
    </row>
    <row r="62" spans="2:50">
      <c r="B62" s="272"/>
      <c r="C62" s="272"/>
      <c r="D62" s="123"/>
      <c r="E62" s="123"/>
      <c r="F62" s="123"/>
      <c r="G62" s="123"/>
      <c r="H62" s="282"/>
      <c r="I62" s="131"/>
      <c r="J62" s="131"/>
      <c r="K62" s="131"/>
      <c r="L62" s="131"/>
      <c r="M62" s="131"/>
      <c r="N62" s="131"/>
      <c r="O62" s="133"/>
      <c r="P62" s="133"/>
      <c r="Q62" s="133"/>
      <c r="R62" s="21"/>
      <c r="S62" s="133"/>
      <c r="T62" s="133"/>
      <c r="U62" s="133"/>
      <c r="V62" s="131"/>
      <c r="W62" s="131"/>
      <c r="X62" s="131"/>
      <c r="Y62" s="131"/>
      <c r="Z62" s="131"/>
      <c r="AA62" s="131"/>
      <c r="AB62" s="22"/>
      <c r="AC62" s="22"/>
      <c r="AD62" s="22"/>
      <c r="AE62" s="22"/>
      <c r="AF62" s="22"/>
      <c r="AG62" s="22"/>
      <c r="AH62" s="134"/>
      <c r="AI62" s="134"/>
      <c r="AJ62" s="134"/>
      <c r="AK62" s="134"/>
      <c r="AL62" s="134"/>
      <c r="AM62" s="134"/>
      <c r="AN62" s="18"/>
      <c r="AO62" s="18"/>
      <c r="AP62" s="18"/>
      <c r="AQ62" s="18"/>
      <c r="AR62" s="131"/>
      <c r="AS62" s="131"/>
      <c r="AT62" s="131"/>
      <c r="AU62" s="131"/>
      <c r="AV62" s="131"/>
      <c r="AW62" s="131"/>
    </row>
    <row r="63" spans="2:50" ht="13.5" customHeight="1">
      <c r="B63" s="272" t="s">
        <v>27</v>
      </c>
      <c r="C63" s="272"/>
      <c r="D63" s="283" t="s">
        <v>76</v>
      </c>
      <c r="E63" s="123"/>
      <c r="F63" s="123"/>
      <c r="G63" s="123"/>
      <c r="H63" s="282"/>
      <c r="I63" s="131" t="str">
        <f>C11</f>
        <v>2ブルーボタン</v>
      </c>
      <c r="J63" s="131"/>
      <c r="K63" s="131"/>
      <c r="L63" s="131"/>
      <c r="M63" s="131"/>
      <c r="N63" s="131"/>
      <c r="O63" s="133"/>
      <c r="P63" s="133"/>
      <c r="Q63" s="133"/>
      <c r="R63" s="17"/>
      <c r="S63" s="133"/>
      <c r="T63" s="133"/>
      <c r="U63" s="133"/>
      <c r="V63" s="131" t="str">
        <f>C13</f>
        <v>3インフィニティ西部</v>
      </c>
      <c r="W63" s="131"/>
      <c r="X63" s="131"/>
      <c r="Y63" s="131"/>
      <c r="Z63" s="131"/>
      <c r="AA63" s="131"/>
      <c r="AB63" s="22"/>
      <c r="AC63" s="22"/>
      <c r="AD63" s="22"/>
      <c r="AE63" s="22"/>
      <c r="AF63" s="22"/>
      <c r="AG63" s="22"/>
      <c r="AH63" s="135" t="str">
        <f>C15</f>
        <v>4片岡小SSS</v>
      </c>
      <c r="AI63" s="135"/>
      <c r="AJ63" s="135"/>
      <c r="AK63" s="135"/>
      <c r="AL63" s="135"/>
      <c r="AM63" s="135"/>
      <c r="AN63" s="18"/>
      <c r="AO63" s="18"/>
      <c r="AP63" s="18"/>
      <c r="AQ63" s="18"/>
      <c r="AR63" s="135" t="str">
        <f>C17</f>
        <v>5倉賀野FC</v>
      </c>
      <c r="AS63" s="135"/>
      <c r="AT63" s="135"/>
      <c r="AU63" s="135"/>
      <c r="AV63" s="135"/>
      <c r="AW63" s="135"/>
    </row>
    <row r="64" spans="2:50">
      <c r="B64" s="272"/>
      <c r="C64" s="272"/>
      <c r="D64" s="123"/>
      <c r="E64" s="123"/>
      <c r="F64" s="123"/>
      <c r="G64" s="123"/>
      <c r="H64" s="282"/>
      <c r="I64" s="131"/>
      <c r="J64" s="131"/>
      <c r="K64" s="131"/>
      <c r="L64" s="131"/>
      <c r="M64" s="131"/>
      <c r="N64" s="131"/>
      <c r="O64" s="133"/>
      <c r="P64" s="133"/>
      <c r="Q64" s="133"/>
      <c r="R64" s="21"/>
      <c r="S64" s="133"/>
      <c r="T64" s="133"/>
      <c r="U64" s="133"/>
      <c r="V64" s="131"/>
      <c r="W64" s="131"/>
      <c r="X64" s="131"/>
      <c r="Y64" s="131"/>
      <c r="Z64" s="131"/>
      <c r="AA64" s="131"/>
      <c r="AB64" s="22"/>
      <c r="AC64" s="22"/>
      <c r="AD64" s="22"/>
      <c r="AE64" s="22"/>
      <c r="AF64" s="22"/>
      <c r="AG64" s="22"/>
      <c r="AH64" s="135"/>
      <c r="AI64" s="135"/>
      <c r="AJ64" s="135"/>
      <c r="AK64" s="135"/>
      <c r="AL64" s="135"/>
      <c r="AM64" s="135"/>
      <c r="AN64" s="18"/>
      <c r="AO64" s="18"/>
      <c r="AP64" s="18"/>
      <c r="AQ64" s="18"/>
      <c r="AR64" s="135"/>
      <c r="AS64" s="135"/>
      <c r="AT64" s="135"/>
      <c r="AU64" s="135"/>
      <c r="AV64" s="135"/>
      <c r="AW64" s="135"/>
    </row>
    <row r="65" spans="2:50" ht="13.5" customHeight="1">
      <c r="B65" s="272" t="s">
        <v>28</v>
      </c>
      <c r="C65" s="272"/>
      <c r="D65" s="281" t="s">
        <v>68</v>
      </c>
      <c r="E65" s="123"/>
      <c r="F65" s="123"/>
      <c r="G65" s="123"/>
      <c r="H65" s="282"/>
      <c r="I65" s="134" t="str">
        <f>C9</f>
        <v>1FC里見</v>
      </c>
      <c r="J65" s="134"/>
      <c r="K65" s="134"/>
      <c r="L65" s="134"/>
      <c r="M65" s="134"/>
      <c r="N65" s="134"/>
      <c r="O65" s="133"/>
      <c r="P65" s="133"/>
      <c r="Q65" s="133"/>
      <c r="R65" s="17"/>
      <c r="S65" s="133"/>
      <c r="T65" s="133"/>
      <c r="U65" s="133"/>
      <c r="V65" s="135" t="str">
        <f>C17</f>
        <v>5倉賀野FC</v>
      </c>
      <c r="W65" s="135"/>
      <c r="X65" s="135"/>
      <c r="Y65" s="135"/>
      <c r="Z65" s="135"/>
      <c r="AA65" s="135"/>
      <c r="AB65" s="26"/>
      <c r="AC65" s="26"/>
      <c r="AD65" s="26"/>
      <c r="AE65" s="26"/>
      <c r="AF65" s="26"/>
      <c r="AG65" s="26"/>
      <c r="AH65" s="131" t="str">
        <f>C11</f>
        <v>2ブルーボタン</v>
      </c>
      <c r="AI65" s="131"/>
      <c r="AJ65" s="131"/>
      <c r="AK65" s="131"/>
      <c r="AL65" s="131"/>
      <c r="AM65" s="131"/>
      <c r="AN65" s="18"/>
      <c r="AO65" s="18"/>
      <c r="AP65" s="18"/>
      <c r="AQ65" s="18"/>
      <c r="AR65" s="135" t="str">
        <f>C13</f>
        <v>3インフィニティ西部</v>
      </c>
      <c r="AS65" s="135"/>
      <c r="AT65" s="135"/>
      <c r="AU65" s="135"/>
      <c r="AV65" s="135"/>
      <c r="AW65" s="135"/>
    </row>
    <row r="66" spans="2:50">
      <c r="B66" s="272"/>
      <c r="C66" s="272"/>
      <c r="D66" s="123"/>
      <c r="E66" s="123"/>
      <c r="F66" s="123"/>
      <c r="G66" s="123"/>
      <c r="H66" s="282"/>
      <c r="I66" s="134"/>
      <c r="J66" s="134"/>
      <c r="K66" s="134"/>
      <c r="L66" s="134"/>
      <c r="M66" s="134"/>
      <c r="N66" s="134"/>
      <c r="O66" s="133"/>
      <c r="P66" s="133"/>
      <c r="Q66" s="133"/>
      <c r="R66" s="21"/>
      <c r="S66" s="133"/>
      <c r="T66" s="133"/>
      <c r="U66" s="133"/>
      <c r="V66" s="135"/>
      <c r="W66" s="135"/>
      <c r="X66" s="135"/>
      <c r="Y66" s="135"/>
      <c r="Z66" s="135"/>
      <c r="AA66" s="135"/>
      <c r="AB66" s="26"/>
      <c r="AC66" s="26"/>
      <c r="AD66" s="26"/>
      <c r="AE66" s="26"/>
      <c r="AF66" s="26"/>
      <c r="AG66" s="26"/>
      <c r="AH66" s="131"/>
      <c r="AI66" s="131"/>
      <c r="AJ66" s="131"/>
      <c r="AK66" s="131"/>
      <c r="AL66" s="131"/>
      <c r="AM66" s="131"/>
      <c r="AN66" s="18"/>
      <c r="AO66" s="18"/>
      <c r="AP66" s="18"/>
      <c r="AQ66" s="18"/>
      <c r="AR66" s="135"/>
      <c r="AS66" s="135"/>
      <c r="AT66" s="135"/>
      <c r="AU66" s="135"/>
      <c r="AV66" s="135"/>
      <c r="AW66" s="135"/>
    </row>
    <row r="67" spans="2:50" ht="13.5" customHeight="1">
      <c r="B67" s="272" t="s">
        <v>29</v>
      </c>
      <c r="C67" s="272"/>
      <c r="D67" s="283" t="s">
        <v>77</v>
      </c>
      <c r="E67" s="123"/>
      <c r="F67" s="123"/>
      <c r="G67" s="123"/>
      <c r="H67" s="282"/>
      <c r="I67" s="131" t="str">
        <f>C13</f>
        <v>3インフィニティ西部</v>
      </c>
      <c r="J67" s="131"/>
      <c r="K67" s="131"/>
      <c r="L67" s="131"/>
      <c r="M67" s="131"/>
      <c r="N67" s="131"/>
      <c r="O67" s="133"/>
      <c r="P67" s="133"/>
      <c r="Q67" s="133"/>
      <c r="R67" s="17"/>
      <c r="S67" s="133"/>
      <c r="T67" s="133"/>
      <c r="U67" s="133"/>
      <c r="V67" s="135" t="str">
        <f>C15</f>
        <v>4片岡小SSS</v>
      </c>
      <c r="W67" s="135"/>
      <c r="X67" s="135"/>
      <c r="Y67" s="135"/>
      <c r="Z67" s="135"/>
      <c r="AA67" s="135"/>
      <c r="AB67" s="26"/>
      <c r="AC67" s="26"/>
      <c r="AD67" s="26"/>
      <c r="AE67" s="26"/>
      <c r="AF67" s="26"/>
      <c r="AG67" s="26"/>
      <c r="AH67" s="131" t="str">
        <f>C17</f>
        <v>5倉賀野FC</v>
      </c>
      <c r="AI67" s="131"/>
      <c r="AJ67" s="131"/>
      <c r="AK67" s="131"/>
      <c r="AL67" s="131"/>
      <c r="AM67" s="131"/>
      <c r="AN67" s="18"/>
      <c r="AO67" s="18"/>
      <c r="AP67" s="18"/>
      <c r="AQ67" s="18"/>
      <c r="AR67" s="134" t="str">
        <f>C9</f>
        <v>1FC里見</v>
      </c>
      <c r="AS67" s="134"/>
      <c r="AT67" s="134"/>
      <c r="AU67" s="134"/>
      <c r="AV67" s="134"/>
      <c r="AW67" s="134"/>
    </row>
    <row r="68" spans="2:50">
      <c r="B68" s="272"/>
      <c r="C68" s="272"/>
      <c r="D68" s="123"/>
      <c r="E68" s="123"/>
      <c r="F68" s="123"/>
      <c r="G68" s="123"/>
      <c r="H68" s="282"/>
      <c r="I68" s="131"/>
      <c r="J68" s="131"/>
      <c r="K68" s="131"/>
      <c r="L68" s="131"/>
      <c r="M68" s="131"/>
      <c r="N68" s="131"/>
      <c r="O68" s="133"/>
      <c r="P68" s="133"/>
      <c r="Q68" s="133"/>
      <c r="R68" s="21"/>
      <c r="S68" s="133"/>
      <c r="T68" s="133"/>
      <c r="U68" s="133"/>
      <c r="V68" s="135"/>
      <c r="W68" s="135"/>
      <c r="X68" s="135"/>
      <c r="Y68" s="135"/>
      <c r="Z68" s="135"/>
      <c r="AA68" s="135"/>
      <c r="AB68" s="26"/>
      <c r="AC68" s="26"/>
      <c r="AD68" s="26"/>
      <c r="AE68" s="26"/>
      <c r="AF68" s="26"/>
      <c r="AG68" s="26"/>
      <c r="AH68" s="131"/>
      <c r="AI68" s="131"/>
      <c r="AJ68" s="131"/>
      <c r="AK68" s="131"/>
      <c r="AL68" s="131"/>
      <c r="AM68" s="131"/>
      <c r="AN68" s="18"/>
      <c r="AO68" s="18"/>
      <c r="AP68" s="18"/>
      <c r="AQ68" s="18"/>
      <c r="AR68" s="134"/>
      <c r="AS68" s="134"/>
      <c r="AT68" s="134"/>
      <c r="AU68" s="134"/>
      <c r="AV68" s="134"/>
      <c r="AW68" s="134"/>
    </row>
    <row r="69" spans="2:50" ht="13.5" customHeight="1">
      <c r="B69" s="272" t="s">
        <v>30</v>
      </c>
      <c r="C69" s="272"/>
      <c r="D69" s="281" t="s">
        <v>70</v>
      </c>
      <c r="E69" s="123"/>
      <c r="F69" s="123"/>
      <c r="G69" s="123"/>
      <c r="H69" s="282"/>
      <c r="I69" s="131" t="str">
        <f>C9</f>
        <v>1FC里見</v>
      </c>
      <c r="J69" s="131"/>
      <c r="K69" s="131"/>
      <c r="L69" s="131"/>
      <c r="M69" s="131"/>
      <c r="N69" s="131"/>
      <c r="O69" s="133"/>
      <c r="P69" s="133"/>
      <c r="Q69" s="133"/>
      <c r="R69" s="17"/>
      <c r="S69" s="133"/>
      <c r="T69" s="133"/>
      <c r="U69" s="133"/>
      <c r="V69" s="135" t="str">
        <f>C11</f>
        <v>2ブルーボタン</v>
      </c>
      <c r="W69" s="135"/>
      <c r="X69" s="135"/>
      <c r="Y69" s="135"/>
      <c r="Z69" s="135"/>
      <c r="AA69" s="135"/>
      <c r="AB69" s="26"/>
      <c r="AC69" s="26"/>
      <c r="AD69" s="26"/>
      <c r="AE69" s="26"/>
      <c r="AF69" s="26"/>
      <c r="AG69" s="26"/>
      <c r="AH69" s="135" t="str">
        <f>C13</f>
        <v>3インフィニティ西部</v>
      </c>
      <c r="AI69" s="135"/>
      <c r="AJ69" s="135"/>
      <c r="AK69" s="135"/>
      <c r="AL69" s="135"/>
      <c r="AM69" s="135"/>
      <c r="AN69" s="18"/>
      <c r="AO69" s="18"/>
      <c r="AP69" s="18"/>
      <c r="AQ69" s="18"/>
      <c r="AR69" s="135" t="str">
        <f>C15</f>
        <v>4片岡小SSS</v>
      </c>
      <c r="AS69" s="135"/>
      <c r="AT69" s="135"/>
      <c r="AU69" s="135"/>
      <c r="AV69" s="135"/>
      <c r="AW69" s="135"/>
    </row>
    <row r="70" spans="2:50">
      <c r="B70" s="272"/>
      <c r="C70" s="272"/>
      <c r="D70" s="123"/>
      <c r="E70" s="123"/>
      <c r="F70" s="123"/>
      <c r="G70" s="123"/>
      <c r="H70" s="282"/>
      <c r="I70" s="131"/>
      <c r="J70" s="131"/>
      <c r="K70" s="131"/>
      <c r="L70" s="131"/>
      <c r="M70" s="131"/>
      <c r="N70" s="131"/>
      <c r="O70" s="133"/>
      <c r="P70" s="133"/>
      <c r="Q70" s="133"/>
      <c r="R70" s="21"/>
      <c r="S70" s="133"/>
      <c r="T70" s="133"/>
      <c r="U70" s="133"/>
      <c r="V70" s="135"/>
      <c r="W70" s="135"/>
      <c r="X70" s="135"/>
      <c r="Y70" s="135"/>
      <c r="Z70" s="135"/>
      <c r="AA70" s="135"/>
      <c r="AB70" s="26"/>
      <c r="AC70" s="26"/>
      <c r="AD70" s="26"/>
      <c r="AE70" s="26"/>
      <c r="AF70" s="26"/>
      <c r="AG70" s="26"/>
      <c r="AH70" s="135"/>
      <c r="AI70" s="135"/>
      <c r="AJ70" s="135"/>
      <c r="AK70" s="135"/>
      <c r="AL70" s="135"/>
      <c r="AM70" s="135"/>
      <c r="AN70" s="18"/>
      <c r="AO70" s="18"/>
      <c r="AP70" s="18"/>
      <c r="AQ70" s="18"/>
      <c r="AR70" s="135"/>
      <c r="AS70" s="135"/>
      <c r="AT70" s="135"/>
      <c r="AU70" s="135"/>
      <c r="AV70" s="135"/>
      <c r="AW70" s="135"/>
    </row>
    <row r="71" spans="2:50">
      <c r="B71" s="272"/>
      <c r="C71" s="272"/>
      <c r="D71" s="123"/>
      <c r="E71" s="273"/>
      <c r="F71" s="273"/>
      <c r="G71" s="273"/>
      <c r="H71" s="273"/>
      <c r="I71" s="274"/>
      <c r="J71" s="131"/>
      <c r="K71" s="131"/>
      <c r="L71" s="131"/>
      <c r="M71" s="131"/>
      <c r="N71" s="275"/>
      <c r="O71" s="276"/>
      <c r="P71" s="277"/>
      <c r="Q71" s="278"/>
      <c r="R71" s="21"/>
      <c r="S71" s="276"/>
      <c r="T71" s="277"/>
      <c r="U71" s="278"/>
      <c r="V71" s="279"/>
      <c r="W71" s="135"/>
      <c r="X71" s="135"/>
      <c r="Y71" s="135"/>
      <c r="Z71" s="135"/>
      <c r="AA71" s="280"/>
      <c r="AB71" s="26"/>
      <c r="AC71" s="26"/>
      <c r="AD71" s="26"/>
      <c r="AE71" s="26"/>
      <c r="AF71" s="26"/>
      <c r="AG71" s="26"/>
      <c r="AH71" s="279"/>
      <c r="AI71" s="135"/>
      <c r="AJ71" s="135"/>
      <c r="AK71" s="135"/>
      <c r="AL71" s="135"/>
      <c r="AM71" s="280"/>
      <c r="AN71" s="18"/>
      <c r="AO71" s="18"/>
      <c r="AP71" s="18"/>
      <c r="AQ71" s="18"/>
      <c r="AR71" s="279"/>
      <c r="AS71" s="135"/>
      <c r="AT71" s="135"/>
      <c r="AU71" s="135"/>
      <c r="AV71" s="135"/>
      <c r="AW71" s="280"/>
      <c r="AX71" s="4"/>
    </row>
    <row r="72" spans="2:50">
      <c r="B72" s="272"/>
      <c r="C72" s="272"/>
      <c r="D72" s="273"/>
      <c r="E72" s="273"/>
      <c r="F72" s="273"/>
      <c r="G72" s="273"/>
      <c r="H72" s="273"/>
      <c r="I72" s="119"/>
      <c r="J72" s="120"/>
      <c r="K72" s="120"/>
      <c r="L72" s="120"/>
      <c r="M72" s="120"/>
      <c r="N72" s="121"/>
      <c r="O72" s="128"/>
      <c r="P72" s="129"/>
      <c r="Q72" s="130"/>
      <c r="R72" s="21"/>
      <c r="S72" s="128"/>
      <c r="T72" s="129"/>
      <c r="U72" s="130"/>
      <c r="V72" s="113"/>
      <c r="W72" s="114"/>
      <c r="X72" s="114"/>
      <c r="Y72" s="114"/>
      <c r="Z72" s="114"/>
      <c r="AA72" s="115"/>
      <c r="AB72" s="26"/>
      <c r="AC72" s="26"/>
      <c r="AD72" s="26"/>
      <c r="AE72" s="26"/>
      <c r="AF72" s="26"/>
      <c r="AG72" s="26"/>
      <c r="AH72" s="113"/>
      <c r="AI72" s="114"/>
      <c r="AJ72" s="114"/>
      <c r="AK72" s="114"/>
      <c r="AL72" s="114"/>
      <c r="AM72" s="115"/>
      <c r="AN72" s="18"/>
      <c r="AO72" s="18"/>
      <c r="AP72" s="18"/>
      <c r="AQ72" s="18"/>
      <c r="AR72" s="113"/>
      <c r="AS72" s="114"/>
      <c r="AT72" s="114"/>
      <c r="AU72" s="114"/>
      <c r="AV72" s="114"/>
      <c r="AW72" s="115"/>
      <c r="AX72" s="4"/>
    </row>
    <row r="73" spans="2:50">
      <c r="B73" s="272"/>
      <c r="C73" s="272"/>
      <c r="D73" s="123"/>
      <c r="E73" s="273"/>
      <c r="F73" s="273"/>
      <c r="G73" s="273"/>
      <c r="H73" s="273"/>
      <c r="I73" s="116"/>
      <c r="J73" s="117"/>
      <c r="K73" s="117"/>
      <c r="L73" s="117"/>
      <c r="M73" s="117"/>
      <c r="N73" s="118"/>
      <c r="O73" s="125"/>
      <c r="P73" s="126"/>
      <c r="Q73" s="127"/>
      <c r="R73" s="21"/>
      <c r="S73" s="125"/>
      <c r="T73" s="126"/>
      <c r="U73" s="127"/>
      <c r="V73" s="110">
        <f>C19</f>
        <v>0</v>
      </c>
      <c r="W73" s="111"/>
      <c r="X73" s="111"/>
      <c r="Y73" s="111"/>
      <c r="Z73" s="111"/>
      <c r="AA73" s="112"/>
      <c r="AB73" s="26"/>
      <c r="AC73" s="26"/>
      <c r="AD73" s="26"/>
      <c r="AE73" s="26"/>
      <c r="AF73" s="26"/>
      <c r="AG73" s="26"/>
      <c r="AH73" s="116"/>
      <c r="AI73" s="117"/>
      <c r="AJ73" s="117"/>
      <c r="AK73" s="117"/>
      <c r="AL73" s="117"/>
      <c r="AM73" s="118"/>
      <c r="AN73" s="18"/>
      <c r="AO73" s="18"/>
      <c r="AP73" s="18"/>
      <c r="AQ73" s="18"/>
      <c r="AR73" s="116"/>
      <c r="AS73" s="117"/>
      <c r="AT73" s="117"/>
      <c r="AU73" s="117"/>
      <c r="AV73" s="117"/>
      <c r="AW73" s="118"/>
      <c r="AX73" s="4"/>
    </row>
    <row r="74" spans="2:50">
      <c r="B74" s="272"/>
      <c r="C74" s="272"/>
      <c r="D74" s="273"/>
      <c r="E74" s="273"/>
      <c r="F74" s="273"/>
      <c r="G74" s="273"/>
      <c r="H74" s="273"/>
      <c r="I74" s="119"/>
      <c r="J74" s="120"/>
      <c r="K74" s="120"/>
      <c r="L74" s="120"/>
      <c r="M74" s="120"/>
      <c r="N74" s="121"/>
      <c r="O74" s="128"/>
      <c r="P74" s="129"/>
      <c r="Q74" s="130"/>
      <c r="R74" s="21"/>
      <c r="S74" s="128"/>
      <c r="T74" s="129"/>
      <c r="U74" s="130"/>
      <c r="V74" s="113"/>
      <c r="W74" s="114"/>
      <c r="X74" s="114"/>
      <c r="Y74" s="114"/>
      <c r="Z74" s="114"/>
      <c r="AA74" s="115"/>
      <c r="AB74" s="26"/>
      <c r="AC74" s="26"/>
      <c r="AD74" s="26"/>
      <c r="AE74" s="26"/>
      <c r="AF74" s="26"/>
      <c r="AG74" s="26"/>
      <c r="AH74" s="119"/>
      <c r="AI74" s="120"/>
      <c r="AJ74" s="120"/>
      <c r="AK74" s="120"/>
      <c r="AL74" s="120"/>
      <c r="AM74" s="121"/>
      <c r="AN74" s="18"/>
      <c r="AO74" s="18"/>
      <c r="AP74" s="18"/>
      <c r="AQ74" s="18"/>
      <c r="AR74" s="119"/>
      <c r="AS74" s="120"/>
      <c r="AT74" s="120"/>
      <c r="AU74" s="120"/>
      <c r="AV74" s="120"/>
      <c r="AW74" s="121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17"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B30:G31"/>
    <mergeCell ref="H30:I31"/>
    <mergeCell ref="K30:L31"/>
    <mergeCell ref="M30:N31"/>
    <mergeCell ref="P30:Q31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53:AM54"/>
    <mergeCell ref="AR53:AW54"/>
    <mergeCell ref="B55:C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D55:U5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</mergeCells>
  <phoneticPr fontId="24"/>
  <conditionalFormatting sqref="O45:Q46">
    <cfRule type="expression" dxfId="409" priority="113" stopIfTrue="1">
      <formula>O45&gt;S45</formula>
    </cfRule>
    <cfRule type="expression" dxfId="408" priority="114" stopIfTrue="1">
      <formula>O45=S45</formula>
    </cfRule>
  </conditionalFormatting>
  <conditionalFormatting sqref="S45:U46">
    <cfRule type="expression" dxfId="407" priority="111" stopIfTrue="1">
      <formula>S45&gt;O45</formula>
    </cfRule>
    <cfRule type="expression" dxfId="406" priority="112" stopIfTrue="1">
      <formula>S45=O45</formula>
    </cfRule>
  </conditionalFormatting>
  <conditionalFormatting sqref="O45:Q46">
    <cfRule type="expression" dxfId="405" priority="109" stopIfTrue="1">
      <formula>O45&gt;S45</formula>
    </cfRule>
    <cfRule type="expression" dxfId="404" priority="110" stopIfTrue="1">
      <formula>O45=S45</formula>
    </cfRule>
  </conditionalFormatting>
  <conditionalFormatting sqref="S45:U46">
    <cfRule type="expression" dxfId="403" priority="107" stopIfTrue="1">
      <formula>S45&gt;O45</formula>
    </cfRule>
    <cfRule type="expression" dxfId="402" priority="108" stopIfTrue="1">
      <formula>S45=O45</formula>
    </cfRule>
  </conditionalFormatting>
  <conditionalFormatting sqref="O47:Q48">
    <cfRule type="expression" dxfId="401" priority="105" stopIfTrue="1">
      <formula>O47&gt;S47</formula>
    </cfRule>
    <cfRule type="expression" dxfId="400" priority="106" stopIfTrue="1">
      <formula>O47=S47</formula>
    </cfRule>
  </conditionalFormatting>
  <conditionalFormatting sqref="S47:U48">
    <cfRule type="expression" dxfId="399" priority="103" stopIfTrue="1">
      <formula>S47&gt;O47</formula>
    </cfRule>
    <cfRule type="expression" dxfId="398" priority="104" stopIfTrue="1">
      <formula>S47=O47</formula>
    </cfRule>
  </conditionalFormatting>
  <conditionalFormatting sqref="O47:Q48">
    <cfRule type="expression" dxfId="397" priority="101" stopIfTrue="1">
      <formula>O47&gt;S47</formula>
    </cfRule>
    <cfRule type="expression" dxfId="396" priority="102" stopIfTrue="1">
      <formula>O47=S47</formula>
    </cfRule>
  </conditionalFormatting>
  <conditionalFormatting sqref="S47:U48">
    <cfRule type="expression" dxfId="395" priority="99" stopIfTrue="1">
      <formula>S47&gt;O47</formula>
    </cfRule>
    <cfRule type="expression" dxfId="394" priority="100" stopIfTrue="1">
      <formula>S47=O47</formula>
    </cfRule>
  </conditionalFormatting>
  <conditionalFormatting sqref="O49:Q50">
    <cfRule type="expression" dxfId="393" priority="97" stopIfTrue="1">
      <formula>O49&gt;S49</formula>
    </cfRule>
    <cfRule type="expression" dxfId="392" priority="98" stopIfTrue="1">
      <formula>O49=S49</formula>
    </cfRule>
  </conditionalFormatting>
  <conditionalFormatting sqref="S49:U50">
    <cfRule type="expression" dxfId="391" priority="95" stopIfTrue="1">
      <formula>S49&gt;O49</formula>
    </cfRule>
    <cfRule type="expression" dxfId="390" priority="96" stopIfTrue="1">
      <formula>S49=O49</formula>
    </cfRule>
  </conditionalFormatting>
  <conditionalFormatting sqref="O49:Q50">
    <cfRule type="expression" dxfId="389" priority="93" stopIfTrue="1">
      <formula>O49&gt;S49</formula>
    </cfRule>
    <cfRule type="expression" dxfId="388" priority="94" stopIfTrue="1">
      <formula>O49=S49</formula>
    </cfRule>
  </conditionalFormatting>
  <conditionalFormatting sqref="S49:U50">
    <cfRule type="expression" dxfId="387" priority="91" stopIfTrue="1">
      <formula>S49&gt;O49</formula>
    </cfRule>
    <cfRule type="expression" dxfId="386" priority="92" stopIfTrue="1">
      <formula>S49=O49</formula>
    </cfRule>
  </conditionalFormatting>
  <conditionalFormatting sqref="O51:Q52">
    <cfRule type="expression" dxfId="385" priority="89" stopIfTrue="1">
      <formula>O51&gt;S51</formula>
    </cfRule>
    <cfRule type="expression" dxfId="384" priority="90" stopIfTrue="1">
      <formula>O51=S51</formula>
    </cfRule>
  </conditionalFormatting>
  <conditionalFormatting sqref="S51:U52">
    <cfRule type="expression" dxfId="383" priority="87" stopIfTrue="1">
      <formula>S51&gt;O51</formula>
    </cfRule>
    <cfRule type="expression" dxfId="382" priority="88" stopIfTrue="1">
      <formula>S51=O51</formula>
    </cfRule>
  </conditionalFormatting>
  <conditionalFormatting sqref="O51:Q52">
    <cfRule type="expression" dxfId="381" priority="85" stopIfTrue="1">
      <formula>O51&gt;S51</formula>
    </cfRule>
    <cfRule type="expression" dxfId="380" priority="86" stopIfTrue="1">
      <formula>O51=S51</formula>
    </cfRule>
  </conditionalFormatting>
  <conditionalFormatting sqref="S51:U52">
    <cfRule type="expression" dxfId="379" priority="83" stopIfTrue="1">
      <formula>S51&gt;O51</formula>
    </cfRule>
    <cfRule type="expression" dxfId="378" priority="84" stopIfTrue="1">
      <formula>S51=O51</formula>
    </cfRule>
  </conditionalFormatting>
  <conditionalFormatting sqref="O53:Q54">
    <cfRule type="expression" dxfId="377" priority="81" stopIfTrue="1">
      <formula>O53&gt;S53</formula>
    </cfRule>
    <cfRule type="expression" dxfId="376" priority="82" stopIfTrue="1">
      <formula>O53=S53</formula>
    </cfRule>
  </conditionalFormatting>
  <conditionalFormatting sqref="S53:U54">
    <cfRule type="expression" dxfId="375" priority="79" stopIfTrue="1">
      <formula>S53&gt;O53</formula>
    </cfRule>
    <cfRule type="expression" dxfId="374" priority="80" stopIfTrue="1">
      <formula>S53=O53</formula>
    </cfRule>
  </conditionalFormatting>
  <conditionalFormatting sqref="O53:Q54">
    <cfRule type="expression" dxfId="373" priority="77" stopIfTrue="1">
      <formula>O53&gt;S53</formula>
    </cfRule>
    <cfRule type="expression" dxfId="372" priority="78" stopIfTrue="1">
      <formula>O53=S53</formula>
    </cfRule>
  </conditionalFormatting>
  <conditionalFormatting sqref="S53:U54">
    <cfRule type="expression" dxfId="371" priority="75" stopIfTrue="1">
      <formula>S53&gt;O53</formula>
    </cfRule>
    <cfRule type="expression" dxfId="370" priority="76" stopIfTrue="1">
      <formula>S53=O53</formula>
    </cfRule>
  </conditionalFormatting>
  <conditionalFormatting sqref="O57:Q58">
    <cfRule type="expression" dxfId="369" priority="65" stopIfTrue="1">
      <formula>O57&gt;S57</formula>
    </cfRule>
    <cfRule type="expression" dxfId="368" priority="66" stopIfTrue="1">
      <formula>O57=S57</formula>
    </cfRule>
  </conditionalFormatting>
  <conditionalFormatting sqref="S57:U58">
    <cfRule type="expression" dxfId="367" priority="63" stopIfTrue="1">
      <formula>S57&gt;O57</formula>
    </cfRule>
    <cfRule type="expression" dxfId="366" priority="64" stopIfTrue="1">
      <formula>S57=O57</formula>
    </cfRule>
  </conditionalFormatting>
  <conditionalFormatting sqref="O57:Q58">
    <cfRule type="expression" dxfId="365" priority="61" stopIfTrue="1">
      <formula>O57&gt;S57</formula>
    </cfRule>
    <cfRule type="expression" dxfId="364" priority="62" stopIfTrue="1">
      <formula>O57=S57</formula>
    </cfRule>
  </conditionalFormatting>
  <conditionalFormatting sqref="S57:U58">
    <cfRule type="expression" dxfId="363" priority="59" stopIfTrue="1">
      <formula>S57&gt;O57</formula>
    </cfRule>
    <cfRule type="expression" dxfId="362" priority="60" stopIfTrue="1">
      <formula>S57=O57</formula>
    </cfRule>
  </conditionalFormatting>
  <conditionalFormatting sqref="O61:Q62">
    <cfRule type="expression" dxfId="361" priority="57" stopIfTrue="1">
      <formula>O61&gt;S61</formula>
    </cfRule>
    <cfRule type="expression" dxfId="360" priority="58" stopIfTrue="1">
      <formula>O61=S61</formula>
    </cfRule>
  </conditionalFormatting>
  <conditionalFormatting sqref="S61:U62">
    <cfRule type="expression" dxfId="359" priority="55" stopIfTrue="1">
      <formula>S61&gt;O61</formula>
    </cfRule>
    <cfRule type="expression" dxfId="358" priority="56" stopIfTrue="1">
      <formula>S61=O61</formula>
    </cfRule>
  </conditionalFormatting>
  <conditionalFormatting sqref="O61:Q62">
    <cfRule type="expression" dxfId="357" priority="53" stopIfTrue="1">
      <formula>O61&gt;S61</formula>
    </cfRule>
    <cfRule type="expression" dxfId="356" priority="54" stopIfTrue="1">
      <formula>O61=S61</formula>
    </cfRule>
  </conditionalFormatting>
  <conditionalFormatting sqref="S61:U62">
    <cfRule type="expression" dxfId="355" priority="51" stopIfTrue="1">
      <formula>S61&gt;O61</formula>
    </cfRule>
    <cfRule type="expression" dxfId="354" priority="52" stopIfTrue="1">
      <formula>S61=O61</formula>
    </cfRule>
  </conditionalFormatting>
  <conditionalFormatting sqref="O63:Q64">
    <cfRule type="expression" dxfId="353" priority="49" stopIfTrue="1">
      <formula>O63&gt;S63</formula>
    </cfRule>
    <cfRule type="expression" dxfId="352" priority="50" stopIfTrue="1">
      <formula>O63=S63</formula>
    </cfRule>
  </conditionalFormatting>
  <conditionalFormatting sqref="S63:U64">
    <cfRule type="expression" dxfId="351" priority="47" stopIfTrue="1">
      <formula>S63&gt;O63</formula>
    </cfRule>
    <cfRule type="expression" dxfId="350" priority="48" stopIfTrue="1">
      <formula>S63=O63</formula>
    </cfRule>
  </conditionalFormatting>
  <conditionalFormatting sqref="O63:Q64">
    <cfRule type="expression" dxfId="349" priority="45" stopIfTrue="1">
      <formula>O63&gt;S63</formula>
    </cfRule>
    <cfRule type="expression" dxfId="348" priority="46" stopIfTrue="1">
      <formula>O63=S63</formula>
    </cfRule>
  </conditionalFormatting>
  <conditionalFormatting sqref="S63:U64">
    <cfRule type="expression" dxfId="347" priority="43" stopIfTrue="1">
      <formula>S63&gt;O63</formula>
    </cfRule>
    <cfRule type="expression" dxfId="346" priority="44" stopIfTrue="1">
      <formula>S63=O63</formula>
    </cfRule>
  </conditionalFormatting>
  <conditionalFormatting sqref="O65:Q66">
    <cfRule type="expression" dxfId="345" priority="41" stopIfTrue="1">
      <formula>O65&gt;S65</formula>
    </cfRule>
    <cfRule type="expression" dxfId="344" priority="42" stopIfTrue="1">
      <formula>O65=S65</formula>
    </cfRule>
  </conditionalFormatting>
  <conditionalFormatting sqref="S65:U66">
    <cfRule type="expression" dxfId="343" priority="39" stopIfTrue="1">
      <formula>S65&gt;O65</formula>
    </cfRule>
    <cfRule type="expression" dxfId="342" priority="40" stopIfTrue="1">
      <formula>S65=O65</formula>
    </cfRule>
  </conditionalFormatting>
  <conditionalFormatting sqref="O65:Q66">
    <cfRule type="expression" dxfId="341" priority="37" stopIfTrue="1">
      <formula>O65&gt;S65</formula>
    </cfRule>
    <cfRule type="expression" dxfId="340" priority="38" stopIfTrue="1">
      <formula>O65=S65</formula>
    </cfRule>
  </conditionalFormatting>
  <conditionalFormatting sqref="S65:U66">
    <cfRule type="expression" dxfId="339" priority="35" stopIfTrue="1">
      <formula>S65&gt;O65</formula>
    </cfRule>
    <cfRule type="expression" dxfId="338" priority="36" stopIfTrue="1">
      <formula>S65=O65</formula>
    </cfRule>
  </conditionalFormatting>
  <conditionalFormatting sqref="O67:Q68">
    <cfRule type="expression" dxfId="337" priority="33" stopIfTrue="1">
      <formula>O67&gt;S67</formula>
    </cfRule>
    <cfRule type="expression" dxfId="336" priority="34" stopIfTrue="1">
      <formula>O67=S67</formula>
    </cfRule>
  </conditionalFormatting>
  <conditionalFormatting sqref="S67:U68">
    <cfRule type="expression" dxfId="335" priority="31" stopIfTrue="1">
      <formula>S67&gt;O67</formula>
    </cfRule>
    <cfRule type="expression" dxfId="334" priority="32" stopIfTrue="1">
      <formula>S67=O67</formula>
    </cfRule>
  </conditionalFormatting>
  <conditionalFormatting sqref="O67:Q68">
    <cfRule type="expression" dxfId="333" priority="29" stopIfTrue="1">
      <formula>O67&gt;S67</formula>
    </cfRule>
    <cfRule type="expression" dxfId="332" priority="30" stopIfTrue="1">
      <formula>O67=S67</formula>
    </cfRule>
  </conditionalFormatting>
  <conditionalFormatting sqref="S67:U68">
    <cfRule type="expression" dxfId="331" priority="27" stopIfTrue="1">
      <formula>S67&gt;O67</formula>
    </cfRule>
    <cfRule type="expression" dxfId="330" priority="28" stopIfTrue="1">
      <formula>S67=O67</formula>
    </cfRule>
  </conditionalFormatting>
  <conditionalFormatting sqref="O69:Q70">
    <cfRule type="expression" dxfId="329" priority="25" stopIfTrue="1">
      <formula>O69&gt;S69</formula>
    </cfRule>
    <cfRule type="expression" dxfId="328" priority="26" stopIfTrue="1">
      <formula>O69=S69</formula>
    </cfRule>
  </conditionalFormatting>
  <conditionalFormatting sqref="S69:U70">
    <cfRule type="expression" dxfId="327" priority="23" stopIfTrue="1">
      <formula>S69&gt;O69</formula>
    </cfRule>
    <cfRule type="expression" dxfId="326" priority="24" stopIfTrue="1">
      <formula>S69=O69</formula>
    </cfRule>
  </conditionalFormatting>
  <conditionalFormatting sqref="O69:Q70">
    <cfRule type="expression" dxfId="325" priority="21" stopIfTrue="1">
      <formula>O69&gt;S69</formula>
    </cfRule>
    <cfRule type="expression" dxfId="324" priority="22" stopIfTrue="1">
      <formula>O69=S69</formula>
    </cfRule>
  </conditionalFormatting>
  <conditionalFormatting sqref="S69:U70">
    <cfRule type="expression" dxfId="323" priority="19" stopIfTrue="1">
      <formula>S69&gt;O69</formula>
    </cfRule>
    <cfRule type="expression" dxfId="322" priority="20" stopIfTrue="1">
      <formula>S69=O69</formula>
    </cfRule>
  </conditionalFormatting>
  <conditionalFormatting sqref="O71:Q72">
    <cfRule type="expression" dxfId="321" priority="17" stopIfTrue="1">
      <formula>O71&gt;S71</formula>
    </cfRule>
    <cfRule type="expression" dxfId="320" priority="18" stopIfTrue="1">
      <formula>O71=S71</formula>
    </cfRule>
  </conditionalFormatting>
  <conditionalFormatting sqref="S71:U72">
    <cfRule type="expression" dxfId="319" priority="15" stopIfTrue="1">
      <formula>S71&gt;O71</formula>
    </cfRule>
    <cfRule type="expression" dxfId="318" priority="16" stopIfTrue="1">
      <formula>S71=O71</formula>
    </cfRule>
  </conditionalFormatting>
  <conditionalFormatting sqref="O71:Q72">
    <cfRule type="expression" dxfId="317" priority="13" stopIfTrue="1">
      <formula>O71&gt;S71</formula>
    </cfRule>
    <cfRule type="expression" dxfId="316" priority="14" stopIfTrue="1">
      <formula>O71=S71</formula>
    </cfRule>
  </conditionalFormatting>
  <conditionalFormatting sqref="S71:U72">
    <cfRule type="expression" dxfId="315" priority="11" stopIfTrue="1">
      <formula>S71&gt;O71</formula>
    </cfRule>
    <cfRule type="expression" dxfId="314" priority="12" stopIfTrue="1">
      <formula>S71=O71</formula>
    </cfRule>
  </conditionalFormatting>
  <conditionalFormatting sqref="O73:Q74">
    <cfRule type="expression" dxfId="313" priority="9" stopIfTrue="1">
      <formula>O73&gt;S73</formula>
    </cfRule>
    <cfRule type="expression" dxfId="312" priority="10" stopIfTrue="1">
      <formula>O73=S73</formula>
    </cfRule>
  </conditionalFormatting>
  <conditionalFormatting sqref="S73:U74">
    <cfRule type="expression" dxfId="311" priority="7" stopIfTrue="1">
      <formula>S73&gt;O73</formula>
    </cfRule>
    <cfRule type="expression" dxfId="310" priority="8" stopIfTrue="1">
      <formula>S73=O73</formula>
    </cfRule>
  </conditionalFormatting>
  <conditionalFormatting sqref="O73:Q74">
    <cfRule type="expression" dxfId="309" priority="5" stopIfTrue="1">
      <formula>O73&gt;S73</formula>
    </cfRule>
    <cfRule type="expression" dxfId="308" priority="6" stopIfTrue="1">
      <formula>O73=S73</formula>
    </cfRule>
  </conditionalFormatting>
  <conditionalFormatting sqref="S73:U74">
    <cfRule type="expression" dxfId="307" priority="3" stopIfTrue="1">
      <formula>S73&gt;O73</formula>
    </cfRule>
    <cfRule type="expression" dxfId="306" priority="4" stopIfTrue="1">
      <formula>S73=O73</formula>
    </cfRule>
  </conditionalFormatting>
  <conditionalFormatting sqref="E28">
    <cfRule type="expression" dxfId="305" priority="2" stopIfTrue="1">
      <formula>E28=FALSE</formula>
    </cfRule>
  </conditionalFormatting>
  <conditionalFormatting sqref="E28">
    <cfRule type="expression" dxfId="304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L80"/>
  <sheetViews>
    <sheetView view="pageBreakPreview" zoomScaleNormal="100" zoomScaleSheetLayoutView="100" workbookViewId="0">
      <selection activeCell="K2" sqref="K2:M3"/>
    </sheetView>
  </sheetViews>
  <sheetFormatPr defaultColWidth="1.875" defaultRowHeight="13.5"/>
  <cols>
    <col min="1" max="1" width="1" style="1" customWidth="1"/>
    <col min="2" max="42" width="1.875" style="1" customWidth="1"/>
    <col min="43" max="48" width="2" style="1" customWidth="1"/>
    <col min="49" max="49" width="1.875" style="1" customWidth="1"/>
    <col min="50" max="50" width="1.5" style="1" customWidth="1"/>
    <col min="51" max="51" width="1.875" style="1" customWidth="1"/>
    <col min="52" max="53" width="2.125" style="1" customWidth="1"/>
    <col min="54" max="54" width="0.75" style="1" customWidth="1"/>
    <col min="55" max="55" width="1.875" style="1" customWidth="1"/>
    <col min="56" max="57" width="4.125" style="1" customWidth="1"/>
    <col min="58" max="58" width="9.75" style="1" customWidth="1"/>
    <col min="59" max="59" width="1.875" style="1" customWidth="1"/>
    <col min="60" max="60" width="3.375" style="1" customWidth="1"/>
    <col min="61" max="63" width="9.75" style="1" customWidth="1"/>
    <col min="64" max="64" width="8.375" style="1" customWidth="1"/>
    <col min="65" max="256" width="1.875" style="1"/>
    <col min="257" max="257" width="1" style="1" customWidth="1"/>
    <col min="258" max="298" width="1.875" style="1" customWidth="1"/>
    <col min="299" max="304" width="2" style="1" customWidth="1"/>
    <col min="305" max="305" width="1.875" style="1" customWidth="1"/>
    <col min="306" max="306" width="1.5" style="1" customWidth="1"/>
    <col min="307" max="307" width="1.875" style="1" customWidth="1"/>
    <col min="308" max="309" width="2.125" style="1" customWidth="1"/>
    <col min="310" max="310" width="0.75" style="1" customWidth="1"/>
    <col min="311" max="311" width="1.875" style="1" customWidth="1"/>
    <col min="312" max="313" width="4.125" style="1" customWidth="1"/>
    <col min="314" max="314" width="9.75" style="1" customWidth="1"/>
    <col min="315" max="315" width="1.875" style="1" customWidth="1"/>
    <col min="316" max="316" width="3.375" style="1" customWidth="1"/>
    <col min="317" max="319" width="9.75" style="1" customWidth="1"/>
    <col min="320" max="320" width="8.375" style="1" customWidth="1"/>
    <col min="321" max="512" width="1.875" style="1"/>
    <col min="513" max="513" width="1" style="1" customWidth="1"/>
    <col min="514" max="554" width="1.875" style="1" customWidth="1"/>
    <col min="555" max="560" width="2" style="1" customWidth="1"/>
    <col min="561" max="561" width="1.875" style="1" customWidth="1"/>
    <col min="562" max="562" width="1.5" style="1" customWidth="1"/>
    <col min="563" max="563" width="1.875" style="1" customWidth="1"/>
    <col min="564" max="565" width="2.125" style="1" customWidth="1"/>
    <col min="566" max="566" width="0.75" style="1" customWidth="1"/>
    <col min="567" max="567" width="1.875" style="1" customWidth="1"/>
    <col min="568" max="569" width="4.125" style="1" customWidth="1"/>
    <col min="570" max="570" width="9.75" style="1" customWidth="1"/>
    <col min="571" max="571" width="1.875" style="1" customWidth="1"/>
    <col min="572" max="572" width="3.375" style="1" customWidth="1"/>
    <col min="573" max="575" width="9.75" style="1" customWidth="1"/>
    <col min="576" max="576" width="8.375" style="1" customWidth="1"/>
    <col min="577" max="768" width="1.875" style="1"/>
    <col min="769" max="769" width="1" style="1" customWidth="1"/>
    <col min="770" max="810" width="1.875" style="1" customWidth="1"/>
    <col min="811" max="816" width="2" style="1" customWidth="1"/>
    <col min="817" max="817" width="1.875" style="1" customWidth="1"/>
    <col min="818" max="818" width="1.5" style="1" customWidth="1"/>
    <col min="819" max="819" width="1.875" style="1" customWidth="1"/>
    <col min="820" max="821" width="2.125" style="1" customWidth="1"/>
    <col min="822" max="822" width="0.75" style="1" customWidth="1"/>
    <col min="823" max="823" width="1.875" style="1" customWidth="1"/>
    <col min="824" max="825" width="4.125" style="1" customWidth="1"/>
    <col min="826" max="826" width="9.75" style="1" customWidth="1"/>
    <col min="827" max="827" width="1.875" style="1" customWidth="1"/>
    <col min="828" max="828" width="3.375" style="1" customWidth="1"/>
    <col min="829" max="831" width="9.75" style="1" customWidth="1"/>
    <col min="832" max="832" width="8.375" style="1" customWidth="1"/>
    <col min="833" max="1024" width="1.875" style="1"/>
    <col min="1025" max="1025" width="1" style="1" customWidth="1"/>
    <col min="1026" max="1066" width="1.875" style="1" customWidth="1"/>
    <col min="1067" max="1072" width="2" style="1" customWidth="1"/>
    <col min="1073" max="1073" width="1.875" style="1" customWidth="1"/>
    <col min="1074" max="1074" width="1.5" style="1" customWidth="1"/>
    <col min="1075" max="1075" width="1.875" style="1" customWidth="1"/>
    <col min="1076" max="1077" width="2.125" style="1" customWidth="1"/>
    <col min="1078" max="1078" width="0.75" style="1" customWidth="1"/>
    <col min="1079" max="1079" width="1.875" style="1" customWidth="1"/>
    <col min="1080" max="1081" width="4.125" style="1" customWidth="1"/>
    <col min="1082" max="1082" width="9.75" style="1" customWidth="1"/>
    <col min="1083" max="1083" width="1.875" style="1" customWidth="1"/>
    <col min="1084" max="1084" width="3.375" style="1" customWidth="1"/>
    <col min="1085" max="1087" width="9.75" style="1" customWidth="1"/>
    <col min="1088" max="1088" width="8.375" style="1" customWidth="1"/>
    <col min="1089" max="1280" width="1.875" style="1"/>
    <col min="1281" max="1281" width="1" style="1" customWidth="1"/>
    <col min="1282" max="1322" width="1.875" style="1" customWidth="1"/>
    <col min="1323" max="1328" width="2" style="1" customWidth="1"/>
    <col min="1329" max="1329" width="1.875" style="1" customWidth="1"/>
    <col min="1330" max="1330" width="1.5" style="1" customWidth="1"/>
    <col min="1331" max="1331" width="1.875" style="1" customWidth="1"/>
    <col min="1332" max="1333" width="2.125" style="1" customWidth="1"/>
    <col min="1334" max="1334" width="0.75" style="1" customWidth="1"/>
    <col min="1335" max="1335" width="1.875" style="1" customWidth="1"/>
    <col min="1336" max="1337" width="4.125" style="1" customWidth="1"/>
    <col min="1338" max="1338" width="9.75" style="1" customWidth="1"/>
    <col min="1339" max="1339" width="1.875" style="1" customWidth="1"/>
    <col min="1340" max="1340" width="3.375" style="1" customWidth="1"/>
    <col min="1341" max="1343" width="9.75" style="1" customWidth="1"/>
    <col min="1344" max="1344" width="8.375" style="1" customWidth="1"/>
    <col min="1345" max="1536" width="1.875" style="1"/>
    <col min="1537" max="1537" width="1" style="1" customWidth="1"/>
    <col min="1538" max="1578" width="1.875" style="1" customWidth="1"/>
    <col min="1579" max="1584" width="2" style="1" customWidth="1"/>
    <col min="1585" max="1585" width="1.875" style="1" customWidth="1"/>
    <col min="1586" max="1586" width="1.5" style="1" customWidth="1"/>
    <col min="1587" max="1587" width="1.875" style="1" customWidth="1"/>
    <col min="1588" max="1589" width="2.125" style="1" customWidth="1"/>
    <col min="1590" max="1590" width="0.75" style="1" customWidth="1"/>
    <col min="1591" max="1591" width="1.875" style="1" customWidth="1"/>
    <col min="1592" max="1593" width="4.125" style="1" customWidth="1"/>
    <col min="1594" max="1594" width="9.75" style="1" customWidth="1"/>
    <col min="1595" max="1595" width="1.875" style="1" customWidth="1"/>
    <col min="1596" max="1596" width="3.375" style="1" customWidth="1"/>
    <col min="1597" max="1599" width="9.75" style="1" customWidth="1"/>
    <col min="1600" max="1600" width="8.375" style="1" customWidth="1"/>
    <col min="1601" max="1792" width="1.875" style="1"/>
    <col min="1793" max="1793" width="1" style="1" customWidth="1"/>
    <col min="1794" max="1834" width="1.875" style="1" customWidth="1"/>
    <col min="1835" max="1840" width="2" style="1" customWidth="1"/>
    <col min="1841" max="1841" width="1.875" style="1" customWidth="1"/>
    <col min="1842" max="1842" width="1.5" style="1" customWidth="1"/>
    <col min="1843" max="1843" width="1.875" style="1" customWidth="1"/>
    <col min="1844" max="1845" width="2.125" style="1" customWidth="1"/>
    <col min="1846" max="1846" width="0.75" style="1" customWidth="1"/>
    <col min="1847" max="1847" width="1.875" style="1" customWidth="1"/>
    <col min="1848" max="1849" width="4.125" style="1" customWidth="1"/>
    <col min="1850" max="1850" width="9.75" style="1" customWidth="1"/>
    <col min="1851" max="1851" width="1.875" style="1" customWidth="1"/>
    <col min="1852" max="1852" width="3.375" style="1" customWidth="1"/>
    <col min="1853" max="1855" width="9.75" style="1" customWidth="1"/>
    <col min="1856" max="1856" width="8.375" style="1" customWidth="1"/>
    <col min="1857" max="2048" width="1.875" style="1"/>
    <col min="2049" max="2049" width="1" style="1" customWidth="1"/>
    <col min="2050" max="2090" width="1.875" style="1" customWidth="1"/>
    <col min="2091" max="2096" width="2" style="1" customWidth="1"/>
    <col min="2097" max="2097" width="1.875" style="1" customWidth="1"/>
    <col min="2098" max="2098" width="1.5" style="1" customWidth="1"/>
    <col min="2099" max="2099" width="1.875" style="1" customWidth="1"/>
    <col min="2100" max="2101" width="2.125" style="1" customWidth="1"/>
    <col min="2102" max="2102" width="0.75" style="1" customWidth="1"/>
    <col min="2103" max="2103" width="1.875" style="1" customWidth="1"/>
    <col min="2104" max="2105" width="4.125" style="1" customWidth="1"/>
    <col min="2106" max="2106" width="9.75" style="1" customWidth="1"/>
    <col min="2107" max="2107" width="1.875" style="1" customWidth="1"/>
    <col min="2108" max="2108" width="3.375" style="1" customWidth="1"/>
    <col min="2109" max="2111" width="9.75" style="1" customWidth="1"/>
    <col min="2112" max="2112" width="8.375" style="1" customWidth="1"/>
    <col min="2113" max="2304" width="1.875" style="1"/>
    <col min="2305" max="2305" width="1" style="1" customWidth="1"/>
    <col min="2306" max="2346" width="1.875" style="1" customWidth="1"/>
    <col min="2347" max="2352" width="2" style="1" customWidth="1"/>
    <col min="2353" max="2353" width="1.875" style="1" customWidth="1"/>
    <col min="2354" max="2354" width="1.5" style="1" customWidth="1"/>
    <col min="2355" max="2355" width="1.875" style="1" customWidth="1"/>
    <col min="2356" max="2357" width="2.125" style="1" customWidth="1"/>
    <col min="2358" max="2358" width="0.75" style="1" customWidth="1"/>
    <col min="2359" max="2359" width="1.875" style="1" customWidth="1"/>
    <col min="2360" max="2361" width="4.125" style="1" customWidth="1"/>
    <col min="2362" max="2362" width="9.75" style="1" customWidth="1"/>
    <col min="2363" max="2363" width="1.875" style="1" customWidth="1"/>
    <col min="2364" max="2364" width="3.375" style="1" customWidth="1"/>
    <col min="2365" max="2367" width="9.75" style="1" customWidth="1"/>
    <col min="2368" max="2368" width="8.375" style="1" customWidth="1"/>
    <col min="2369" max="2560" width="1.875" style="1"/>
    <col min="2561" max="2561" width="1" style="1" customWidth="1"/>
    <col min="2562" max="2602" width="1.875" style="1" customWidth="1"/>
    <col min="2603" max="2608" width="2" style="1" customWidth="1"/>
    <col min="2609" max="2609" width="1.875" style="1" customWidth="1"/>
    <col min="2610" max="2610" width="1.5" style="1" customWidth="1"/>
    <col min="2611" max="2611" width="1.875" style="1" customWidth="1"/>
    <col min="2612" max="2613" width="2.125" style="1" customWidth="1"/>
    <col min="2614" max="2614" width="0.75" style="1" customWidth="1"/>
    <col min="2615" max="2615" width="1.875" style="1" customWidth="1"/>
    <col min="2616" max="2617" width="4.125" style="1" customWidth="1"/>
    <col min="2618" max="2618" width="9.75" style="1" customWidth="1"/>
    <col min="2619" max="2619" width="1.875" style="1" customWidth="1"/>
    <col min="2620" max="2620" width="3.375" style="1" customWidth="1"/>
    <col min="2621" max="2623" width="9.75" style="1" customWidth="1"/>
    <col min="2624" max="2624" width="8.375" style="1" customWidth="1"/>
    <col min="2625" max="2816" width="1.875" style="1"/>
    <col min="2817" max="2817" width="1" style="1" customWidth="1"/>
    <col min="2818" max="2858" width="1.875" style="1" customWidth="1"/>
    <col min="2859" max="2864" width="2" style="1" customWidth="1"/>
    <col min="2865" max="2865" width="1.875" style="1" customWidth="1"/>
    <col min="2866" max="2866" width="1.5" style="1" customWidth="1"/>
    <col min="2867" max="2867" width="1.875" style="1" customWidth="1"/>
    <col min="2868" max="2869" width="2.125" style="1" customWidth="1"/>
    <col min="2870" max="2870" width="0.75" style="1" customWidth="1"/>
    <col min="2871" max="2871" width="1.875" style="1" customWidth="1"/>
    <col min="2872" max="2873" width="4.125" style="1" customWidth="1"/>
    <col min="2874" max="2874" width="9.75" style="1" customWidth="1"/>
    <col min="2875" max="2875" width="1.875" style="1" customWidth="1"/>
    <col min="2876" max="2876" width="3.375" style="1" customWidth="1"/>
    <col min="2877" max="2879" width="9.75" style="1" customWidth="1"/>
    <col min="2880" max="2880" width="8.375" style="1" customWidth="1"/>
    <col min="2881" max="3072" width="1.875" style="1"/>
    <col min="3073" max="3073" width="1" style="1" customWidth="1"/>
    <col min="3074" max="3114" width="1.875" style="1" customWidth="1"/>
    <col min="3115" max="3120" width="2" style="1" customWidth="1"/>
    <col min="3121" max="3121" width="1.875" style="1" customWidth="1"/>
    <col min="3122" max="3122" width="1.5" style="1" customWidth="1"/>
    <col min="3123" max="3123" width="1.875" style="1" customWidth="1"/>
    <col min="3124" max="3125" width="2.125" style="1" customWidth="1"/>
    <col min="3126" max="3126" width="0.75" style="1" customWidth="1"/>
    <col min="3127" max="3127" width="1.875" style="1" customWidth="1"/>
    <col min="3128" max="3129" width="4.125" style="1" customWidth="1"/>
    <col min="3130" max="3130" width="9.75" style="1" customWidth="1"/>
    <col min="3131" max="3131" width="1.875" style="1" customWidth="1"/>
    <col min="3132" max="3132" width="3.375" style="1" customWidth="1"/>
    <col min="3133" max="3135" width="9.75" style="1" customWidth="1"/>
    <col min="3136" max="3136" width="8.375" style="1" customWidth="1"/>
    <col min="3137" max="3328" width="1.875" style="1"/>
    <col min="3329" max="3329" width="1" style="1" customWidth="1"/>
    <col min="3330" max="3370" width="1.875" style="1" customWidth="1"/>
    <col min="3371" max="3376" width="2" style="1" customWidth="1"/>
    <col min="3377" max="3377" width="1.875" style="1" customWidth="1"/>
    <col min="3378" max="3378" width="1.5" style="1" customWidth="1"/>
    <col min="3379" max="3379" width="1.875" style="1" customWidth="1"/>
    <col min="3380" max="3381" width="2.125" style="1" customWidth="1"/>
    <col min="3382" max="3382" width="0.75" style="1" customWidth="1"/>
    <col min="3383" max="3383" width="1.875" style="1" customWidth="1"/>
    <col min="3384" max="3385" width="4.125" style="1" customWidth="1"/>
    <col min="3386" max="3386" width="9.75" style="1" customWidth="1"/>
    <col min="3387" max="3387" width="1.875" style="1" customWidth="1"/>
    <col min="3388" max="3388" width="3.375" style="1" customWidth="1"/>
    <col min="3389" max="3391" width="9.75" style="1" customWidth="1"/>
    <col min="3392" max="3392" width="8.375" style="1" customWidth="1"/>
    <col min="3393" max="3584" width="1.875" style="1"/>
    <col min="3585" max="3585" width="1" style="1" customWidth="1"/>
    <col min="3586" max="3626" width="1.875" style="1" customWidth="1"/>
    <col min="3627" max="3632" width="2" style="1" customWidth="1"/>
    <col min="3633" max="3633" width="1.875" style="1" customWidth="1"/>
    <col min="3634" max="3634" width="1.5" style="1" customWidth="1"/>
    <col min="3635" max="3635" width="1.875" style="1" customWidth="1"/>
    <col min="3636" max="3637" width="2.125" style="1" customWidth="1"/>
    <col min="3638" max="3638" width="0.75" style="1" customWidth="1"/>
    <col min="3639" max="3639" width="1.875" style="1" customWidth="1"/>
    <col min="3640" max="3641" width="4.125" style="1" customWidth="1"/>
    <col min="3642" max="3642" width="9.75" style="1" customWidth="1"/>
    <col min="3643" max="3643" width="1.875" style="1" customWidth="1"/>
    <col min="3644" max="3644" width="3.375" style="1" customWidth="1"/>
    <col min="3645" max="3647" width="9.75" style="1" customWidth="1"/>
    <col min="3648" max="3648" width="8.375" style="1" customWidth="1"/>
    <col min="3649" max="3840" width="1.875" style="1"/>
    <col min="3841" max="3841" width="1" style="1" customWidth="1"/>
    <col min="3842" max="3882" width="1.875" style="1" customWidth="1"/>
    <col min="3883" max="3888" width="2" style="1" customWidth="1"/>
    <col min="3889" max="3889" width="1.875" style="1" customWidth="1"/>
    <col min="3890" max="3890" width="1.5" style="1" customWidth="1"/>
    <col min="3891" max="3891" width="1.875" style="1" customWidth="1"/>
    <col min="3892" max="3893" width="2.125" style="1" customWidth="1"/>
    <col min="3894" max="3894" width="0.75" style="1" customWidth="1"/>
    <col min="3895" max="3895" width="1.875" style="1" customWidth="1"/>
    <col min="3896" max="3897" width="4.125" style="1" customWidth="1"/>
    <col min="3898" max="3898" width="9.75" style="1" customWidth="1"/>
    <col min="3899" max="3899" width="1.875" style="1" customWidth="1"/>
    <col min="3900" max="3900" width="3.375" style="1" customWidth="1"/>
    <col min="3901" max="3903" width="9.75" style="1" customWidth="1"/>
    <col min="3904" max="3904" width="8.375" style="1" customWidth="1"/>
    <col min="3905" max="4096" width="1.875" style="1"/>
    <col min="4097" max="4097" width="1" style="1" customWidth="1"/>
    <col min="4098" max="4138" width="1.875" style="1" customWidth="1"/>
    <col min="4139" max="4144" width="2" style="1" customWidth="1"/>
    <col min="4145" max="4145" width="1.875" style="1" customWidth="1"/>
    <col min="4146" max="4146" width="1.5" style="1" customWidth="1"/>
    <col min="4147" max="4147" width="1.875" style="1" customWidth="1"/>
    <col min="4148" max="4149" width="2.125" style="1" customWidth="1"/>
    <col min="4150" max="4150" width="0.75" style="1" customWidth="1"/>
    <col min="4151" max="4151" width="1.875" style="1" customWidth="1"/>
    <col min="4152" max="4153" width="4.125" style="1" customWidth="1"/>
    <col min="4154" max="4154" width="9.75" style="1" customWidth="1"/>
    <col min="4155" max="4155" width="1.875" style="1" customWidth="1"/>
    <col min="4156" max="4156" width="3.375" style="1" customWidth="1"/>
    <col min="4157" max="4159" width="9.75" style="1" customWidth="1"/>
    <col min="4160" max="4160" width="8.375" style="1" customWidth="1"/>
    <col min="4161" max="4352" width="1.875" style="1"/>
    <col min="4353" max="4353" width="1" style="1" customWidth="1"/>
    <col min="4354" max="4394" width="1.875" style="1" customWidth="1"/>
    <col min="4395" max="4400" width="2" style="1" customWidth="1"/>
    <col min="4401" max="4401" width="1.875" style="1" customWidth="1"/>
    <col min="4402" max="4402" width="1.5" style="1" customWidth="1"/>
    <col min="4403" max="4403" width="1.875" style="1" customWidth="1"/>
    <col min="4404" max="4405" width="2.125" style="1" customWidth="1"/>
    <col min="4406" max="4406" width="0.75" style="1" customWidth="1"/>
    <col min="4407" max="4407" width="1.875" style="1" customWidth="1"/>
    <col min="4408" max="4409" width="4.125" style="1" customWidth="1"/>
    <col min="4410" max="4410" width="9.75" style="1" customWidth="1"/>
    <col min="4411" max="4411" width="1.875" style="1" customWidth="1"/>
    <col min="4412" max="4412" width="3.375" style="1" customWidth="1"/>
    <col min="4413" max="4415" width="9.75" style="1" customWidth="1"/>
    <col min="4416" max="4416" width="8.375" style="1" customWidth="1"/>
    <col min="4417" max="4608" width="1.875" style="1"/>
    <col min="4609" max="4609" width="1" style="1" customWidth="1"/>
    <col min="4610" max="4650" width="1.875" style="1" customWidth="1"/>
    <col min="4651" max="4656" width="2" style="1" customWidth="1"/>
    <col min="4657" max="4657" width="1.875" style="1" customWidth="1"/>
    <col min="4658" max="4658" width="1.5" style="1" customWidth="1"/>
    <col min="4659" max="4659" width="1.875" style="1" customWidth="1"/>
    <col min="4660" max="4661" width="2.125" style="1" customWidth="1"/>
    <col min="4662" max="4662" width="0.75" style="1" customWidth="1"/>
    <col min="4663" max="4663" width="1.875" style="1" customWidth="1"/>
    <col min="4664" max="4665" width="4.125" style="1" customWidth="1"/>
    <col min="4666" max="4666" width="9.75" style="1" customWidth="1"/>
    <col min="4667" max="4667" width="1.875" style="1" customWidth="1"/>
    <col min="4668" max="4668" width="3.375" style="1" customWidth="1"/>
    <col min="4669" max="4671" width="9.75" style="1" customWidth="1"/>
    <col min="4672" max="4672" width="8.375" style="1" customWidth="1"/>
    <col min="4673" max="4864" width="1.875" style="1"/>
    <col min="4865" max="4865" width="1" style="1" customWidth="1"/>
    <col min="4866" max="4906" width="1.875" style="1" customWidth="1"/>
    <col min="4907" max="4912" width="2" style="1" customWidth="1"/>
    <col min="4913" max="4913" width="1.875" style="1" customWidth="1"/>
    <col min="4914" max="4914" width="1.5" style="1" customWidth="1"/>
    <col min="4915" max="4915" width="1.875" style="1" customWidth="1"/>
    <col min="4916" max="4917" width="2.125" style="1" customWidth="1"/>
    <col min="4918" max="4918" width="0.75" style="1" customWidth="1"/>
    <col min="4919" max="4919" width="1.875" style="1" customWidth="1"/>
    <col min="4920" max="4921" width="4.125" style="1" customWidth="1"/>
    <col min="4922" max="4922" width="9.75" style="1" customWidth="1"/>
    <col min="4923" max="4923" width="1.875" style="1" customWidth="1"/>
    <col min="4924" max="4924" width="3.375" style="1" customWidth="1"/>
    <col min="4925" max="4927" width="9.75" style="1" customWidth="1"/>
    <col min="4928" max="4928" width="8.375" style="1" customWidth="1"/>
    <col min="4929" max="5120" width="1.875" style="1"/>
    <col min="5121" max="5121" width="1" style="1" customWidth="1"/>
    <col min="5122" max="5162" width="1.875" style="1" customWidth="1"/>
    <col min="5163" max="5168" width="2" style="1" customWidth="1"/>
    <col min="5169" max="5169" width="1.875" style="1" customWidth="1"/>
    <col min="5170" max="5170" width="1.5" style="1" customWidth="1"/>
    <col min="5171" max="5171" width="1.875" style="1" customWidth="1"/>
    <col min="5172" max="5173" width="2.125" style="1" customWidth="1"/>
    <col min="5174" max="5174" width="0.75" style="1" customWidth="1"/>
    <col min="5175" max="5175" width="1.875" style="1" customWidth="1"/>
    <col min="5176" max="5177" width="4.125" style="1" customWidth="1"/>
    <col min="5178" max="5178" width="9.75" style="1" customWidth="1"/>
    <col min="5179" max="5179" width="1.875" style="1" customWidth="1"/>
    <col min="5180" max="5180" width="3.375" style="1" customWidth="1"/>
    <col min="5181" max="5183" width="9.75" style="1" customWidth="1"/>
    <col min="5184" max="5184" width="8.375" style="1" customWidth="1"/>
    <col min="5185" max="5376" width="1.875" style="1"/>
    <col min="5377" max="5377" width="1" style="1" customWidth="1"/>
    <col min="5378" max="5418" width="1.875" style="1" customWidth="1"/>
    <col min="5419" max="5424" width="2" style="1" customWidth="1"/>
    <col min="5425" max="5425" width="1.875" style="1" customWidth="1"/>
    <col min="5426" max="5426" width="1.5" style="1" customWidth="1"/>
    <col min="5427" max="5427" width="1.875" style="1" customWidth="1"/>
    <col min="5428" max="5429" width="2.125" style="1" customWidth="1"/>
    <col min="5430" max="5430" width="0.75" style="1" customWidth="1"/>
    <col min="5431" max="5431" width="1.875" style="1" customWidth="1"/>
    <col min="5432" max="5433" width="4.125" style="1" customWidth="1"/>
    <col min="5434" max="5434" width="9.75" style="1" customWidth="1"/>
    <col min="5435" max="5435" width="1.875" style="1" customWidth="1"/>
    <col min="5436" max="5436" width="3.375" style="1" customWidth="1"/>
    <col min="5437" max="5439" width="9.75" style="1" customWidth="1"/>
    <col min="5440" max="5440" width="8.375" style="1" customWidth="1"/>
    <col min="5441" max="5632" width="1.875" style="1"/>
    <col min="5633" max="5633" width="1" style="1" customWidth="1"/>
    <col min="5634" max="5674" width="1.875" style="1" customWidth="1"/>
    <col min="5675" max="5680" width="2" style="1" customWidth="1"/>
    <col min="5681" max="5681" width="1.875" style="1" customWidth="1"/>
    <col min="5682" max="5682" width="1.5" style="1" customWidth="1"/>
    <col min="5683" max="5683" width="1.875" style="1" customWidth="1"/>
    <col min="5684" max="5685" width="2.125" style="1" customWidth="1"/>
    <col min="5686" max="5686" width="0.75" style="1" customWidth="1"/>
    <col min="5687" max="5687" width="1.875" style="1" customWidth="1"/>
    <col min="5688" max="5689" width="4.125" style="1" customWidth="1"/>
    <col min="5690" max="5690" width="9.75" style="1" customWidth="1"/>
    <col min="5691" max="5691" width="1.875" style="1" customWidth="1"/>
    <col min="5692" max="5692" width="3.375" style="1" customWidth="1"/>
    <col min="5693" max="5695" width="9.75" style="1" customWidth="1"/>
    <col min="5696" max="5696" width="8.375" style="1" customWidth="1"/>
    <col min="5697" max="5888" width="1.875" style="1"/>
    <col min="5889" max="5889" width="1" style="1" customWidth="1"/>
    <col min="5890" max="5930" width="1.875" style="1" customWidth="1"/>
    <col min="5931" max="5936" width="2" style="1" customWidth="1"/>
    <col min="5937" max="5937" width="1.875" style="1" customWidth="1"/>
    <col min="5938" max="5938" width="1.5" style="1" customWidth="1"/>
    <col min="5939" max="5939" width="1.875" style="1" customWidth="1"/>
    <col min="5940" max="5941" width="2.125" style="1" customWidth="1"/>
    <col min="5942" max="5942" width="0.75" style="1" customWidth="1"/>
    <col min="5943" max="5943" width="1.875" style="1" customWidth="1"/>
    <col min="5944" max="5945" width="4.125" style="1" customWidth="1"/>
    <col min="5946" max="5946" width="9.75" style="1" customWidth="1"/>
    <col min="5947" max="5947" width="1.875" style="1" customWidth="1"/>
    <col min="5948" max="5948" width="3.375" style="1" customWidth="1"/>
    <col min="5949" max="5951" width="9.75" style="1" customWidth="1"/>
    <col min="5952" max="5952" width="8.375" style="1" customWidth="1"/>
    <col min="5953" max="6144" width="1.875" style="1"/>
    <col min="6145" max="6145" width="1" style="1" customWidth="1"/>
    <col min="6146" max="6186" width="1.875" style="1" customWidth="1"/>
    <col min="6187" max="6192" width="2" style="1" customWidth="1"/>
    <col min="6193" max="6193" width="1.875" style="1" customWidth="1"/>
    <col min="6194" max="6194" width="1.5" style="1" customWidth="1"/>
    <col min="6195" max="6195" width="1.875" style="1" customWidth="1"/>
    <col min="6196" max="6197" width="2.125" style="1" customWidth="1"/>
    <col min="6198" max="6198" width="0.75" style="1" customWidth="1"/>
    <col min="6199" max="6199" width="1.875" style="1" customWidth="1"/>
    <col min="6200" max="6201" width="4.125" style="1" customWidth="1"/>
    <col min="6202" max="6202" width="9.75" style="1" customWidth="1"/>
    <col min="6203" max="6203" width="1.875" style="1" customWidth="1"/>
    <col min="6204" max="6204" width="3.375" style="1" customWidth="1"/>
    <col min="6205" max="6207" width="9.75" style="1" customWidth="1"/>
    <col min="6208" max="6208" width="8.375" style="1" customWidth="1"/>
    <col min="6209" max="6400" width="1.875" style="1"/>
    <col min="6401" max="6401" width="1" style="1" customWidth="1"/>
    <col min="6402" max="6442" width="1.875" style="1" customWidth="1"/>
    <col min="6443" max="6448" width="2" style="1" customWidth="1"/>
    <col min="6449" max="6449" width="1.875" style="1" customWidth="1"/>
    <col min="6450" max="6450" width="1.5" style="1" customWidth="1"/>
    <col min="6451" max="6451" width="1.875" style="1" customWidth="1"/>
    <col min="6452" max="6453" width="2.125" style="1" customWidth="1"/>
    <col min="6454" max="6454" width="0.75" style="1" customWidth="1"/>
    <col min="6455" max="6455" width="1.875" style="1" customWidth="1"/>
    <col min="6456" max="6457" width="4.125" style="1" customWidth="1"/>
    <col min="6458" max="6458" width="9.75" style="1" customWidth="1"/>
    <col min="6459" max="6459" width="1.875" style="1" customWidth="1"/>
    <col min="6460" max="6460" width="3.375" style="1" customWidth="1"/>
    <col min="6461" max="6463" width="9.75" style="1" customWidth="1"/>
    <col min="6464" max="6464" width="8.375" style="1" customWidth="1"/>
    <col min="6465" max="6656" width="1.875" style="1"/>
    <col min="6657" max="6657" width="1" style="1" customWidth="1"/>
    <col min="6658" max="6698" width="1.875" style="1" customWidth="1"/>
    <col min="6699" max="6704" width="2" style="1" customWidth="1"/>
    <col min="6705" max="6705" width="1.875" style="1" customWidth="1"/>
    <col min="6706" max="6706" width="1.5" style="1" customWidth="1"/>
    <col min="6707" max="6707" width="1.875" style="1" customWidth="1"/>
    <col min="6708" max="6709" width="2.125" style="1" customWidth="1"/>
    <col min="6710" max="6710" width="0.75" style="1" customWidth="1"/>
    <col min="6711" max="6711" width="1.875" style="1" customWidth="1"/>
    <col min="6712" max="6713" width="4.125" style="1" customWidth="1"/>
    <col min="6714" max="6714" width="9.75" style="1" customWidth="1"/>
    <col min="6715" max="6715" width="1.875" style="1" customWidth="1"/>
    <col min="6716" max="6716" width="3.375" style="1" customWidth="1"/>
    <col min="6717" max="6719" width="9.75" style="1" customWidth="1"/>
    <col min="6720" max="6720" width="8.375" style="1" customWidth="1"/>
    <col min="6721" max="6912" width="1.875" style="1"/>
    <col min="6913" max="6913" width="1" style="1" customWidth="1"/>
    <col min="6914" max="6954" width="1.875" style="1" customWidth="1"/>
    <col min="6955" max="6960" width="2" style="1" customWidth="1"/>
    <col min="6961" max="6961" width="1.875" style="1" customWidth="1"/>
    <col min="6962" max="6962" width="1.5" style="1" customWidth="1"/>
    <col min="6963" max="6963" width="1.875" style="1" customWidth="1"/>
    <col min="6964" max="6965" width="2.125" style="1" customWidth="1"/>
    <col min="6966" max="6966" width="0.75" style="1" customWidth="1"/>
    <col min="6967" max="6967" width="1.875" style="1" customWidth="1"/>
    <col min="6968" max="6969" width="4.125" style="1" customWidth="1"/>
    <col min="6970" max="6970" width="9.75" style="1" customWidth="1"/>
    <col min="6971" max="6971" width="1.875" style="1" customWidth="1"/>
    <col min="6972" max="6972" width="3.375" style="1" customWidth="1"/>
    <col min="6973" max="6975" width="9.75" style="1" customWidth="1"/>
    <col min="6976" max="6976" width="8.375" style="1" customWidth="1"/>
    <col min="6977" max="7168" width="1.875" style="1"/>
    <col min="7169" max="7169" width="1" style="1" customWidth="1"/>
    <col min="7170" max="7210" width="1.875" style="1" customWidth="1"/>
    <col min="7211" max="7216" width="2" style="1" customWidth="1"/>
    <col min="7217" max="7217" width="1.875" style="1" customWidth="1"/>
    <col min="7218" max="7218" width="1.5" style="1" customWidth="1"/>
    <col min="7219" max="7219" width="1.875" style="1" customWidth="1"/>
    <col min="7220" max="7221" width="2.125" style="1" customWidth="1"/>
    <col min="7222" max="7222" width="0.75" style="1" customWidth="1"/>
    <col min="7223" max="7223" width="1.875" style="1" customWidth="1"/>
    <col min="7224" max="7225" width="4.125" style="1" customWidth="1"/>
    <col min="7226" max="7226" width="9.75" style="1" customWidth="1"/>
    <col min="7227" max="7227" width="1.875" style="1" customWidth="1"/>
    <col min="7228" max="7228" width="3.375" style="1" customWidth="1"/>
    <col min="7229" max="7231" width="9.75" style="1" customWidth="1"/>
    <col min="7232" max="7232" width="8.375" style="1" customWidth="1"/>
    <col min="7233" max="7424" width="1.875" style="1"/>
    <col min="7425" max="7425" width="1" style="1" customWidth="1"/>
    <col min="7426" max="7466" width="1.875" style="1" customWidth="1"/>
    <col min="7467" max="7472" width="2" style="1" customWidth="1"/>
    <col min="7473" max="7473" width="1.875" style="1" customWidth="1"/>
    <col min="7474" max="7474" width="1.5" style="1" customWidth="1"/>
    <col min="7475" max="7475" width="1.875" style="1" customWidth="1"/>
    <col min="7476" max="7477" width="2.125" style="1" customWidth="1"/>
    <col min="7478" max="7478" width="0.75" style="1" customWidth="1"/>
    <col min="7479" max="7479" width="1.875" style="1" customWidth="1"/>
    <col min="7480" max="7481" width="4.125" style="1" customWidth="1"/>
    <col min="7482" max="7482" width="9.75" style="1" customWidth="1"/>
    <col min="7483" max="7483" width="1.875" style="1" customWidth="1"/>
    <col min="7484" max="7484" width="3.375" style="1" customWidth="1"/>
    <col min="7485" max="7487" width="9.75" style="1" customWidth="1"/>
    <col min="7488" max="7488" width="8.375" style="1" customWidth="1"/>
    <col min="7489" max="7680" width="1.875" style="1"/>
    <col min="7681" max="7681" width="1" style="1" customWidth="1"/>
    <col min="7682" max="7722" width="1.875" style="1" customWidth="1"/>
    <col min="7723" max="7728" width="2" style="1" customWidth="1"/>
    <col min="7729" max="7729" width="1.875" style="1" customWidth="1"/>
    <col min="7730" max="7730" width="1.5" style="1" customWidth="1"/>
    <col min="7731" max="7731" width="1.875" style="1" customWidth="1"/>
    <col min="7732" max="7733" width="2.125" style="1" customWidth="1"/>
    <col min="7734" max="7734" width="0.75" style="1" customWidth="1"/>
    <col min="7735" max="7735" width="1.875" style="1" customWidth="1"/>
    <col min="7736" max="7737" width="4.125" style="1" customWidth="1"/>
    <col min="7738" max="7738" width="9.75" style="1" customWidth="1"/>
    <col min="7739" max="7739" width="1.875" style="1" customWidth="1"/>
    <col min="7740" max="7740" width="3.375" style="1" customWidth="1"/>
    <col min="7741" max="7743" width="9.75" style="1" customWidth="1"/>
    <col min="7744" max="7744" width="8.375" style="1" customWidth="1"/>
    <col min="7745" max="7936" width="1.875" style="1"/>
    <col min="7937" max="7937" width="1" style="1" customWidth="1"/>
    <col min="7938" max="7978" width="1.875" style="1" customWidth="1"/>
    <col min="7979" max="7984" width="2" style="1" customWidth="1"/>
    <col min="7985" max="7985" width="1.875" style="1" customWidth="1"/>
    <col min="7986" max="7986" width="1.5" style="1" customWidth="1"/>
    <col min="7987" max="7987" width="1.875" style="1" customWidth="1"/>
    <col min="7988" max="7989" width="2.125" style="1" customWidth="1"/>
    <col min="7990" max="7990" width="0.75" style="1" customWidth="1"/>
    <col min="7991" max="7991" width="1.875" style="1" customWidth="1"/>
    <col min="7992" max="7993" width="4.125" style="1" customWidth="1"/>
    <col min="7994" max="7994" width="9.75" style="1" customWidth="1"/>
    <col min="7995" max="7995" width="1.875" style="1" customWidth="1"/>
    <col min="7996" max="7996" width="3.375" style="1" customWidth="1"/>
    <col min="7997" max="7999" width="9.75" style="1" customWidth="1"/>
    <col min="8000" max="8000" width="8.375" style="1" customWidth="1"/>
    <col min="8001" max="8192" width="1.875" style="1"/>
    <col min="8193" max="8193" width="1" style="1" customWidth="1"/>
    <col min="8194" max="8234" width="1.875" style="1" customWidth="1"/>
    <col min="8235" max="8240" width="2" style="1" customWidth="1"/>
    <col min="8241" max="8241" width="1.875" style="1" customWidth="1"/>
    <col min="8242" max="8242" width="1.5" style="1" customWidth="1"/>
    <col min="8243" max="8243" width="1.875" style="1" customWidth="1"/>
    <col min="8244" max="8245" width="2.125" style="1" customWidth="1"/>
    <col min="8246" max="8246" width="0.75" style="1" customWidth="1"/>
    <col min="8247" max="8247" width="1.875" style="1" customWidth="1"/>
    <col min="8248" max="8249" width="4.125" style="1" customWidth="1"/>
    <col min="8250" max="8250" width="9.75" style="1" customWidth="1"/>
    <col min="8251" max="8251" width="1.875" style="1" customWidth="1"/>
    <col min="8252" max="8252" width="3.375" style="1" customWidth="1"/>
    <col min="8253" max="8255" width="9.75" style="1" customWidth="1"/>
    <col min="8256" max="8256" width="8.375" style="1" customWidth="1"/>
    <col min="8257" max="8448" width="1.875" style="1"/>
    <col min="8449" max="8449" width="1" style="1" customWidth="1"/>
    <col min="8450" max="8490" width="1.875" style="1" customWidth="1"/>
    <col min="8491" max="8496" width="2" style="1" customWidth="1"/>
    <col min="8497" max="8497" width="1.875" style="1" customWidth="1"/>
    <col min="8498" max="8498" width="1.5" style="1" customWidth="1"/>
    <col min="8499" max="8499" width="1.875" style="1" customWidth="1"/>
    <col min="8500" max="8501" width="2.125" style="1" customWidth="1"/>
    <col min="8502" max="8502" width="0.75" style="1" customWidth="1"/>
    <col min="8503" max="8503" width="1.875" style="1" customWidth="1"/>
    <col min="8504" max="8505" width="4.125" style="1" customWidth="1"/>
    <col min="8506" max="8506" width="9.75" style="1" customWidth="1"/>
    <col min="8507" max="8507" width="1.875" style="1" customWidth="1"/>
    <col min="8508" max="8508" width="3.375" style="1" customWidth="1"/>
    <col min="8509" max="8511" width="9.75" style="1" customWidth="1"/>
    <col min="8512" max="8512" width="8.375" style="1" customWidth="1"/>
    <col min="8513" max="8704" width="1.875" style="1"/>
    <col min="8705" max="8705" width="1" style="1" customWidth="1"/>
    <col min="8706" max="8746" width="1.875" style="1" customWidth="1"/>
    <col min="8747" max="8752" width="2" style="1" customWidth="1"/>
    <col min="8753" max="8753" width="1.875" style="1" customWidth="1"/>
    <col min="8754" max="8754" width="1.5" style="1" customWidth="1"/>
    <col min="8755" max="8755" width="1.875" style="1" customWidth="1"/>
    <col min="8756" max="8757" width="2.125" style="1" customWidth="1"/>
    <col min="8758" max="8758" width="0.75" style="1" customWidth="1"/>
    <col min="8759" max="8759" width="1.875" style="1" customWidth="1"/>
    <col min="8760" max="8761" width="4.125" style="1" customWidth="1"/>
    <col min="8762" max="8762" width="9.75" style="1" customWidth="1"/>
    <col min="8763" max="8763" width="1.875" style="1" customWidth="1"/>
    <col min="8764" max="8764" width="3.375" style="1" customWidth="1"/>
    <col min="8765" max="8767" width="9.75" style="1" customWidth="1"/>
    <col min="8768" max="8768" width="8.375" style="1" customWidth="1"/>
    <col min="8769" max="8960" width="1.875" style="1"/>
    <col min="8961" max="8961" width="1" style="1" customWidth="1"/>
    <col min="8962" max="9002" width="1.875" style="1" customWidth="1"/>
    <col min="9003" max="9008" width="2" style="1" customWidth="1"/>
    <col min="9009" max="9009" width="1.875" style="1" customWidth="1"/>
    <col min="9010" max="9010" width="1.5" style="1" customWidth="1"/>
    <col min="9011" max="9011" width="1.875" style="1" customWidth="1"/>
    <col min="9012" max="9013" width="2.125" style="1" customWidth="1"/>
    <col min="9014" max="9014" width="0.75" style="1" customWidth="1"/>
    <col min="9015" max="9015" width="1.875" style="1" customWidth="1"/>
    <col min="9016" max="9017" width="4.125" style="1" customWidth="1"/>
    <col min="9018" max="9018" width="9.75" style="1" customWidth="1"/>
    <col min="9019" max="9019" width="1.875" style="1" customWidth="1"/>
    <col min="9020" max="9020" width="3.375" style="1" customWidth="1"/>
    <col min="9021" max="9023" width="9.75" style="1" customWidth="1"/>
    <col min="9024" max="9024" width="8.375" style="1" customWidth="1"/>
    <col min="9025" max="9216" width="1.875" style="1"/>
    <col min="9217" max="9217" width="1" style="1" customWidth="1"/>
    <col min="9218" max="9258" width="1.875" style="1" customWidth="1"/>
    <col min="9259" max="9264" width="2" style="1" customWidth="1"/>
    <col min="9265" max="9265" width="1.875" style="1" customWidth="1"/>
    <col min="9266" max="9266" width="1.5" style="1" customWidth="1"/>
    <col min="9267" max="9267" width="1.875" style="1" customWidth="1"/>
    <col min="9268" max="9269" width="2.125" style="1" customWidth="1"/>
    <col min="9270" max="9270" width="0.75" style="1" customWidth="1"/>
    <col min="9271" max="9271" width="1.875" style="1" customWidth="1"/>
    <col min="9272" max="9273" width="4.125" style="1" customWidth="1"/>
    <col min="9274" max="9274" width="9.75" style="1" customWidth="1"/>
    <col min="9275" max="9275" width="1.875" style="1" customWidth="1"/>
    <col min="9276" max="9276" width="3.375" style="1" customWidth="1"/>
    <col min="9277" max="9279" width="9.75" style="1" customWidth="1"/>
    <col min="9280" max="9280" width="8.375" style="1" customWidth="1"/>
    <col min="9281" max="9472" width="1.875" style="1"/>
    <col min="9473" max="9473" width="1" style="1" customWidth="1"/>
    <col min="9474" max="9514" width="1.875" style="1" customWidth="1"/>
    <col min="9515" max="9520" width="2" style="1" customWidth="1"/>
    <col min="9521" max="9521" width="1.875" style="1" customWidth="1"/>
    <col min="9522" max="9522" width="1.5" style="1" customWidth="1"/>
    <col min="9523" max="9523" width="1.875" style="1" customWidth="1"/>
    <col min="9524" max="9525" width="2.125" style="1" customWidth="1"/>
    <col min="9526" max="9526" width="0.75" style="1" customWidth="1"/>
    <col min="9527" max="9527" width="1.875" style="1" customWidth="1"/>
    <col min="9528" max="9529" width="4.125" style="1" customWidth="1"/>
    <col min="9530" max="9530" width="9.75" style="1" customWidth="1"/>
    <col min="9531" max="9531" width="1.875" style="1" customWidth="1"/>
    <col min="9532" max="9532" width="3.375" style="1" customWidth="1"/>
    <col min="9533" max="9535" width="9.75" style="1" customWidth="1"/>
    <col min="9536" max="9536" width="8.375" style="1" customWidth="1"/>
    <col min="9537" max="9728" width="1.875" style="1"/>
    <col min="9729" max="9729" width="1" style="1" customWidth="1"/>
    <col min="9730" max="9770" width="1.875" style="1" customWidth="1"/>
    <col min="9771" max="9776" width="2" style="1" customWidth="1"/>
    <col min="9777" max="9777" width="1.875" style="1" customWidth="1"/>
    <col min="9778" max="9778" width="1.5" style="1" customWidth="1"/>
    <col min="9779" max="9779" width="1.875" style="1" customWidth="1"/>
    <col min="9780" max="9781" width="2.125" style="1" customWidth="1"/>
    <col min="9782" max="9782" width="0.75" style="1" customWidth="1"/>
    <col min="9783" max="9783" width="1.875" style="1" customWidth="1"/>
    <col min="9784" max="9785" width="4.125" style="1" customWidth="1"/>
    <col min="9786" max="9786" width="9.75" style="1" customWidth="1"/>
    <col min="9787" max="9787" width="1.875" style="1" customWidth="1"/>
    <col min="9788" max="9788" width="3.375" style="1" customWidth="1"/>
    <col min="9789" max="9791" width="9.75" style="1" customWidth="1"/>
    <col min="9792" max="9792" width="8.375" style="1" customWidth="1"/>
    <col min="9793" max="9984" width="1.875" style="1"/>
    <col min="9985" max="9985" width="1" style="1" customWidth="1"/>
    <col min="9986" max="10026" width="1.875" style="1" customWidth="1"/>
    <col min="10027" max="10032" width="2" style="1" customWidth="1"/>
    <col min="10033" max="10033" width="1.875" style="1" customWidth="1"/>
    <col min="10034" max="10034" width="1.5" style="1" customWidth="1"/>
    <col min="10035" max="10035" width="1.875" style="1" customWidth="1"/>
    <col min="10036" max="10037" width="2.125" style="1" customWidth="1"/>
    <col min="10038" max="10038" width="0.75" style="1" customWidth="1"/>
    <col min="10039" max="10039" width="1.875" style="1" customWidth="1"/>
    <col min="10040" max="10041" width="4.125" style="1" customWidth="1"/>
    <col min="10042" max="10042" width="9.75" style="1" customWidth="1"/>
    <col min="10043" max="10043" width="1.875" style="1" customWidth="1"/>
    <col min="10044" max="10044" width="3.375" style="1" customWidth="1"/>
    <col min="10045" max="10047" width="9.75" style="1" customWidth="1"/>
    <col min="10048" max="10048" width="8.375" style="1" customWidth="1"/>
    <col min="10049" max="10240" width="1.875" style="1"/>
    <col min="10241" max="10241" width="1" style="1" customWidth="1"/>
    <col min="10242" max="10282" width="1.875" style="1" customWidth="1"/>
    <col min="10283" max="10288" width="2" style="1" customWidth="1"/>
    <col min="10289" max="10289" width="1.875" style="1" customWidth="1"/>
    <col min="10290" max="10290" width="1.5" style="1" customWidth="1"/>
    <col min="10291" max="10291" width="1.875" style="1" customWidth="1"/>
    <col min="10292" max="10293" width="2.125" style="1" customWidth="1"/>
    <col min="10294" max="10294" width="0.75" style="1" customWidth="1"/>
    <col min="10295" max="10295" width="1.875" style="1" customWidth="1"/>
    <col min="10296" max="10297" width="4.125" style="1" customWidth="1"/>
    <col min="10298" max="10298" width="9.75" style="1" customWidth="1"/>
    <col min="10299" max="10299" width="1.875" style="1" customWidth="1"/>
    <col min="10300" max="10300" width="3.375" style="1" customWidth="1"/>
    <col min="10301" max="10303" width="9.75" style="1" customWidth="1"/>
    <col min="10304" max="10304" width="8.375" style="1" customWidth="1"/>
    <col min="10305" max="10496" width="1.875" style="1"/>
    <col min="10497" max="10497" width="1" style="1" customWidth="1"/>
    <col min="10498" max="10538" width="1.875" style="1" customWidth="1"/>
    <col min="10539" max="10544" width="2" style="1" customWidth="1"/>
    <col min="10545" max="10545" width="1.875" style="1" customWidth="1"/>
    <col min="10546" max="10546" width="1.5" style="1" customWidth="1"/>
    <col min="10547" max="10547" width="1.875" style="1" customWidth="1"/>
    <col min="10548" max="10549" width="2.125" style="1" customWidth="1"/>
    <col min="10550" max="10550" width="0.75" style="1" customWidth="1"/>
    <col min="10551" max="10551" width="1.875" style="1" customWidth="1"/>
    <col min="10552" max="10553" width="4.125" style="1" customWidth="1"/>
    <col min="10554" max="10554" width="9.75" style="1" customWidth="1"/>
    <col min="10555" max="10555" width="1.875" style="1" customWidth="1"/>
    <col min="10556" max="10556" width="3.375" style="1" customWidth="1"/>
    <col min="10557" max="10559" width="9.75" style="1" customWidth="1"/>
    <col min="10560" max="10560" width="8.375" style="1" customWidth="1"/>
    <col min="10561" max="10752" width="1.875" style="1"/>
    <col min="10753" max="10753" width="1" style="1" customWidth="1"/>
    <col min="10754" max="10794" width="1.875" style="1" customWidth="1"/>
    <col min="10795" max="10800" width="2" style="1" customWidth="1"/>
    <col min="10801" max="10801" width="1.875" style="1" customWidth="1"/>
    <col min="10802" max="10802" width="1.5" style="1" customWidth="1"/>
    <col min="10803" max="10803" width="1.875" style="1" customWidth="1"/>
    <col min="10804" max="10805" width="2.125" style="1" customWidth="1"/>
    <col min="10806" max="10806" width="0.75" style="1" customWidth="1"/>
    <col min="10807" max="10807" width="1.875" style="1" customWidth="1"/>
    <col min="10808" max="10809" width="4.125" style="1" customWidth="1"/>
    <col min="10810" max="10810" width="9.75" style="1" customWidth="1"/>
    <col min="10811" max="10811" width="1.875" style="1" customWidth="1"/>
    <col min="10812" max="10812" width="3.375" style="1" customWidth="1"/>
    <col min="10813" max="10815" width="9.75" style="1" customWidth="1"/>
    <col min="10816" max="10816" width="8.375" style="1" customWidth="1"/>
    <col min="10817" max="11008" width="1.875" style="1"/>
    <col min="11009" max="11009" width="1" style="1" customWidth="1"/>
    <col min="11010" max="11050" width="1.875" style="1" customWidth="1"/>
    <col min="11051" max="11056" width="2" style="1" customWidth="1"/>
    <col min="11057" max="11057" width="1.875" style="1" customWidth="1"/>
    <col min="11058" max="11058" width="1.5" style="1" customWidth="1"/>
    <col min="11059" max="11059" width="1.875" style="1" customWidth="1"/>
    <col min="11060" max="11061" width="2.125" style="1" customWidth="1"/>
    <col min="11062" max="11062" width="0.75" style="1" customWidth="1"/>
    <col min="11063" max="11063" width="1.875" style="1" customWidth="1"/>
    <col min="11064" max="11065" width="4.125" style="1" customWidth="1"/>
    <col min="11066" max="11066" width="9.75" style="1" customWidth="1"/>
    <col min="11067" max="11067" width="1.875" style="1" customWidth="1"/>
    <col min="11068" max="11068" width="3.375" style="1" customWidth="1"/>
    <col min="11069" max="11071" width="9.75" style="1" customWidth="1"/>
    <col min="11072" max="11072" width="8.375" style="1" customWidth="1"/>
    <col min="11073" max="11264" width="1.875" style="1"/>
    <col min="11265" max="11265" width="1" style="1" customWidth="1"/>
    <col min="11266" max="11306" width="1.875" style="1" customWidth="1"/>
    <col min="11307" max="11312" width="2" style="1" customWidth="1"/>
    <col min="11313" max="11313" width="1.875" style="1" customWidth="1"/>
    <col min="11314" max="11314" width="1.5" style="1" customWidth="1"/>
    <col min="11315" max="11315" width="1.875" style="1" customWidth="1"/>
    <col min="11316" max="11317" width="2.125" style="1" customWidth="1"/>
    <col min="11318" max="11318" width="0.75" style="1" customWidth="1"/>
    <col min="11319" max="11319" width="1.875" style="1" customWidth="1"/>
    <col min="11320" max="11321" width="4.125" style="1" customWidth="1"/>
    <col min="11322" max="11322" width="9.75" style="1" customWidth="1"/>
    <col min="11323" max="11323" width="1.875" style="1" customWidth="1"/>
    <col min="11324" max="11324" width="3.375" style="1" customWidth="1"/>
    <col min="11325" max="11327" width="9.75" style="1" customWidth="1"/>
    <col min="11328" max="11328" width="8.375" style="1" customWidth="1"/>
    <col min="11329" max="11520" width="1.875" style="1"/>
    <col min="11521" max="11521" width="1" style="1" customWidth="1"/>
    <col min="11522" max="11562" width="1.875" style="1" customWidth="1"/>
    <col min="11563" max="11568" width="2" style="1" customWidth="1"/>
    <col min="11569" max="11569" width="1.875" style="1" customWidth="1"/>
    <col min="11570" max="11570" width="1.5" style="1" customWidth="1"/>
    <col min="11571" max="11571" width="1.875" style="1" customWidth="1"/>
    <col min="11572" max="11573" width="2.125" style="1" customWidth="1"/>
    <col min="11574" max="11574" width="0.75" style="1" customWidth="1"/>
    <col min="11575" max="11575" width="1.875" style="1" customWidth="1"/>
    <col min="11576" max="11577" width="4.125" style="1" customWidth="1"/>
    <col min="11578" max="11578" width="9.75" style="1" customWidth="1"/>
    <col min="11579" max="11579" width="1.875" style="1" customWidth="1"/>
    <col min="11580" max="11580" width="3.375" style="1" customWidth="1"/>
    <col min="11581" max="11583" width="9.75" style="1" customWidth="1"/>
    <col min="11584" max="11584" width="8.375" style="1" customWidth="1"/>
    <col min="11585" max="11776" width="1.875" style="1"/>
    <col min="11777" max="11777" width="1" style="1" customWidth="1"/>
    <col min="11778" max="11818" width="1.875" style="1" customWidth="1"/>
    <col min="11819" max="11824" width="2" style="1" customWidth="1"/>
    <col min="11825" max="11825" width="1.875" style="1" customWidth="1"/>
    <col min="11826" max="11826" width="1.5" style="1" customWidth="1"/>
    <col min="11827" max="11827" width="1.875" style="1" customWidth="1"/>
    <col min="11828" max="11829" width="2.125" style="1" customWidth="1"/>
    <col min="11830" max="11830" width="0.75" style="1" customWidth="1"/>
    <col min="11831" max="11831" width="1.875" style="1" customWidth="1"/>
    <col min="11832" max="11833" width="4.125" style="1" customWidth="1"/>
    <col min="11834" max="11834" width="9.75" style="1" customWidth="1"/>
    <col min="11835" max="11835" width="1.875" style="1" customWidth="1"/>
    <col min="11836" max="11836" width="3.375" style="1" customWidth="1"/>
    <col min="11837" max="11839" width="9.75" style="1" customWidth="1"/>
    <col min="11840" max="11840" width="8.375" style="1" customWidth="1"/>
    <col min="11841" max="12032" width="1.875" style="1"/>
    <col min="12033" max="12033" width="1" style="1" customWidth="1"/>
    <col min="12034" max="12074" width="1.875" style="1" customWidth="1"/>
    <col min="12075" max="12080" width="2" style="1" customWidth="1"/>
    <col min="12081" max="12081" width="1.875" style="1" customWidth="1"/>
    <col min="12082" max="12082" width="1.5" style="1" customWidth="1"/>
    <col min="12083" max="12083" width="1.875" style="1" customWidth="1"/>
    <col min="12084" max="12085" width="2.125" style="1" customWidth="1"/>
    <col min="12086" max="12086" width="0.75" style="1" customWidth="1"/>
    <col min="12087" max="12087" width="1.875" style="1" customWidth="1"/>
    <col min="12088" max="12089" width="4.125" style="1" customWidth="1"/>
    <col min="12090" max="12090" width="9.75" style="1" customWidth="1"/>
    <col min="12091" max="12091" width="1.875" style="1" customWidth="1"/>
    <col min="12092" max="12092" width="3.375" style="1" customWidth="1"/>
    <col min="12093" max="12095" width="9.75" style="1" customWidth="1"/>
    <col min="12096" max="12096" width="8.375" style="1" customWidth="1"/>
    <col min="12097" max="12288" width="1.875" style="1"/>
    <col min="12289" max="12289" width="1" style="1" customWidth="1"/>
    <col min="12290" max="12330" width="1.875" style="1" customWidth="1"/>
    <col min="12331" max="12336" width="2" style="1" customWidth="1"/>
    <col min="12337" max="12337" width="1.875" style="1" customWidth="1"/>
    <col min="12338" max="12338" width="1.5" style="1" customWidth="1"/>
    <col min="12339" max="12339" width="1.875" style="1" customWidth="1"/>
    <col min="12340" max="12341" width="2.125" style="1" customWidth="1"/>
    <col min="12342" max="12342" width="0.75" style="1" customWidth="1"/>
    <col min="12343" max="12343" width="1.875" style="1" customWidth="1"/>
    <col min="12344" max="12345" width="4.125" style="1" customWidth="1"/>
    <col min="12346" max="12346" width="9.75" style="1" customWidth="1"/>
    <col min="12347" max="12347" width="1.875" style="1" customWidth="1"/>
    <col min="12348" max="12348" width="3.375" style="1" customWidth="1"/>
    <col min="12349" max="12351" width="9.75" style="1" customWidth="1"/>
    <col min="12352" max="12352" width="8.375" style="1" customWidth="1"/>
    <col min="12353" max="12544" width="1.875" style="1"/>
    <col min="12545" max="12545" width="1" style="1" customWidth="1"/>
    <col min="12546" max="12586" width="1.875" style="1" customWidth="1"/>
    <col min="12587" max="12592" width="2" style="1" customWidth="1"/>
    <col min="12593" max="12593" width="1.875" style="1" customWidth="1"/>
    <col min="12594" max="12594" width="1.5" style="1" customWidth="1"/>
    <col min="12595" max="12595" width="1.875" style="1" customWidth="1"/>
    <col min="12596" max="12597" width="2.125" style="1" customWidth="1"/>
    <col min="12598" max="12598" width="0.75" style="1" customWidth="1"/>
    <col min="12599" max="12599" width="1.875" style="1" customWidth="1"/>
    <col min="12600" max="12601" width="4.125" style="1" customWidth="1"/>
    <col min="12602" max="12602" width="9.75" style="1" customWidth="1"/>
    <col min="12603" max="12603" width="1.875" style="1" customWidth="1"/>
    <col min="12604" max="12604" width="3.375" style="1" customWidth="1"/>
    <col min="12605" max="12607" width="9.75" style="1" customWidth="1"/>
    <col min="12608" max="12608" width="8.375" style="1" customWidth="1"/>
    <col min="12609" max="12800" width="1.875" style="1"/>
    <col min="12801" max="12801" width="1" style="1" customWidth="1"/>
    <col min="12802" max="12842" width="1.875" style="1" customWidth="1"/>
    <col min="12843" max="12848" width="2" style="1" customWidth="1"/>
    <col min="12849" max="12849" width="1.875" style="1" customWidth="1"/>
    <col min="12850" max="12850" width="1.5" style="1" customWidth="1"/>
    <col min="12851" max="12851" width="1.875" style="1" customWidth="1"/>
    <col min="12852" max="12853" width="2.125" style="1" customWidth="1"/>
    <col min="12854" max="12854" width="0.75" style="1" customWidth="1"/>
    <col min="12855" max="12855" width="1.875" style="1" customWidth="1"/>
    <col min="12856" max="12857" width="4.125" style="1" customWidth="1"/>
    <col min="12858" max="12858" width="9.75" style="1" customWidth="1"/>
    <col min="12859" max="12859" width="1.875" style="1" customWidth="1"/>
    <col min="12860" max="12860" width="3.375" style="1" customWidth="1"/>
    <col min="12861" max="12863" width="9.75" style="1" customWidth="1"/>
    <col min="12864" max="12864" width="8.375" style="1" customWidth="1"/>
    <col min="12865" max="13056" width="1.875" style="1"/>
    <col min="13057" max="13057" width="1" style="1" customWidth="1"/>
    <col min="13058" max="13098" width="1.875" style="1" customWidth="1"/>
    <col min="13099" max="13104" width="2" style="1" customWidth="1"/>
    <col min="13105" max="13105" width="1.875" style="1" customWidth="1"/>
    <col min="13106" max="13106" width="1.5" style="1" customWidth="1"/>
    <col min="13107" max="13107" width="1.875" style="1" customWidth="1"/>
    <col min="13108" max="13109" width="2.125" style="1" customWidth="1"/>
    <col min="13110" max="13110" width="0.75" style="1" customWidth="1"/>
    <col min="13111" max="13111" width="1.875" style="1" customWidth="1"/>
    <col min="13112" max="13113" width="4.125" style="1" customWidth="1"/>
    <col min="13114" max="13114" width="9.75" style="1" customWidth="1"/>
    <col min="13115" max="13115" width="1.875" style="1" customWidth="1"/>
    <col min="13116" max="13116" width="3.375" style="1" customWidth="1"/>
    <col min="13117" max="13119" width="9.75" style="1" customWidth="1"/>
    <col min="13120" max="13120" width="8.375" style="1" customWidth="1"/>
    <col min="13121" max="13312" width="1.875" style="1"/>
    <col min="13313" max="13313" width="1" style="1" customWidth="1"/>
    <col min="13314" max="13354" width="1.875" style="1" customWidth="1"/>
    <col min="13355" max="13360" width="2" style="1" customWidth="1"/>
    <col min="13361" max="13361" width="1.875" style="1" customWidth="1"/>
    <col min="13362" max="13362" width="1.5" style="1" customWidth="1"/>
    <col min="13363" max="13363" width="1.875" style="1" customWidth="1"/>
    <col min="13364" max="13365" width="2.125" style="1" customWidth="1"/>
    <col min="13366" max="13366" width="0.75" style="1" customWidth="1"/>
    <col min="13367" max="13367" width="1.875" style="1" customWidth="1"/>
    <col min="13368" max="13369" width="4.125" style="1" customWidth="1"/>
    <col min="13370" max="13370" width="9.75" style="1" customWidth="1"/>
    <col min="13371" max="13371" width="1.875" style="1" customWidth="1"/>
    <col min="13372" max="13372" width="3.375" style="1" customWidth="1"/>
    <col min="13373" max="13375" width="9.75" style="1" customWidth="1"/>
    <col min="13376" max="13376" width="8.375" style="1" customWidth="1"/>
    <col min="13377" max="13568" width="1.875" style="1"/>
    <col min="13569" max="13569" width="1" style="1" customWidth="1"/>
    <col min="13570" max="13610" width="1.875" style="1" customWidth="1"/>
    <col min="13611" max="13616" width="2" style="1" customWidth="1"/>
    <col min="13617" max="13617" width="1.875" style="1" customWidth="1"/>
    <col min="13618" max="13618" width="1.5" style="1" customWidth="1"/>
    <col min="13619" max="13619" width="1.875" style="1" customWidth="1"/>
    <col min="13620" max="13621" width="2.125" style="1" customWidth="1"/>
    <col min="13622" max="13622" width="0.75" style="1" customWidth="1"/>
    <col min="13623" max="13623" width="1.875" style="1" customWidth="1"/>
    <col min="13624" max="13625" width="4.125" style="1" customWidth="1"/>
    <col min="13626" max="13626" width="9.75" style="1" customWidth="1"/>
    <col min="13627" max="13627" width="1.875" style="1" customWidth="1"/>
    <col min="13628" max="13628" width="3.375" style="1" customWidth="1"/>
    <col min="13629" max="13631" width="9.75" style="1" customWidth="1"/>
    <col min="13632" max="13632" width="8.375" style="1" customWidth="1"/>
    <col min="13633" max="13824" width="1.875" style="1"/>
    <col min="13825" max="13825" width="1" style="1" customWidth="1"/>
    <col min="13826" max="13866" width="1.875" style="1" customWidth="1"/>
    <col min="13867" max="13872" width="2" style="1" customWidth="1"/>
    <col min="13873" max="13873" width="1.875" style="1" customWidth="1"/>
    <col min="13874" max="13874" width="1.5" style="1" customWidth="1"/>
    <col min="13875" max="13875" width="1.875" style="1" customWidth="1"/>
    <col min="13876" max="13877" width="2.125" style="1" customWidth="1"/>
    <col min="13878" max="13878" width="0.75" style="1" customWidth="1"/>
    <col min="13879" max="13879" width="1.875" style="1" customWidth="1"/>
    <col min="13880" max="13881" width="4.125" style="1" customWidth="1"/>
    <col min="13882" max="13882" width="9.75" style="1" customWidth="1"/>
    <col min="13883" max="13883" width="1.875" style="1" customWidth="1"/>
    <col min="13884" max="13884" width="3.375" style="1" customWidth="1"/>
    <col min="13885" max="13887" width="9.75" style="1" customWidth="1"/>
    <col min="13888" max="13888" width="8.375" style="1" customWidth="1"/>
    <col min="13889" max="14080" width="1.875" style="1"/>
    <col min="14081" max="14081" width="1" style="1" customWidth="1"/>
    <col min="14082" max="14122" width="1.875" style="1" customWidth="1"/>
    <col min="14123" max="14128" width="2" style="1" customWidth="1"/>
    <col min="14129" max="14129" width="1.875" style="1" customWidth="1"/>
    <col min="14130" max="14130" width="1.5" style="1" customWidth="1"/>
    <col min="14131" max="14131" width="1.875" style="1" customWidth="1"/>
    <col min="14132" max="14133" width="2.125" style="1" customWidth="1"/>
    <col min="14134" max="14134" width="0.75" style="1" customWidth="1"/>
    <col min="14135" max="14135" width="1.875" style="1" customWidth="1"/>
    <col min="14136" max="14137" width="4.125" style="1" customWidth="1"/>
    <col min="14138" max="14138" width="9.75" style="1" customWidth="1"/>
    <col min="14139" max="14139" width="1.875" style="1" customWidth="1"/>
    <col min="14140" max="14140" width="3.375" style="1" customWidth="1"/>
    <col min="14141" max="14143" width="9.75" style="1" customWidth="1"/>
    <col min="14144" max="14144" width="8.375" style="1" customWidth="1"/>
    <col min="14145" max="14336" width="1.875" style="1"/>
    <col min="14337" max="14337" width="1" style="1" customWidth="1"/>
    <col min="14338" max="14378" width="1.875" style="1" customWidth="1"/>
    <col min="14379" max="14384" width="2" style="1" customWidth="1"/>
    <col min="14385" max="14385" width="1.875" style="1" customWidth="1"/>
    <col min="14386" max="14386" width="1.5" style="1" customWidth="1"/>
    <col min="14387" max="14387" width="1.875" style="1" customWidth="1"/>
    <col min="14388" max="14389" width="2.125" style="1" customWidth="1"/>
    <col min="14390" max="14390" width="0.75" style="1" customWidth="1"/>
    <col min="14391" max="14391" width="1.875" style="1" customWidth="1"/>
    <col min="14392" max="14393" width="4.125" style="1" customWidth="1"/>
    <col min="14394" max="14394" width="9.75" style="1" customWidth="1"/>
    <col min="14395" max="14395" width="1.875" style="1" customWidth="1"/>
    <col min="14396" max="14396" width="3.375" style="1" customWidth="1"/>
    <col min="14397" max="14399" width="9.75" style="1" customWidth="1"/>
    <col min="14400" max="14400" width="8.375" style="1" customWidth="1"/>
    <col min="14401" max="14592" width="1.875" style="1"/>
    <col min="14593" max="14593" width="1" style="1" customWidth="1"/>
    <col min="14594" max="14634" width="1.875" style="1" customWidth="1"/>
    <col min="14635" max="14640" width="2" style="1" customWidth="1"/>
    <col min="14641" max="14641" width="1.875" style="1" customWidth="1"/>
    <col min="14642" max="14642" width="1.5" style="1" customWidth="1"/>
    <col min="14643" max="14643" width="1.875" style="1" customWidth="1"/>
    <col min="14644" max="14645" width="2.125" style="1" customWidth="1"/>
    <col min="14646" max="14646" width="0.75" style="1" customWidth="1"/>
    <col min="14647" max="14647" width="1.875" style="1" customWidth="1"/>
    <col min="14648" max="14649" width="4.125" style="1" customWidth="1"/>
    <col min="14650" max="14650" width="9.75" style="1" customWidth="1"/>
    <col min="14651" max="14651" width="1.875" style="1" customWidth="1"/>
    <col min="14652" max="14652" width="3.375" style="1" customWidth="1"/>
    <col min="14653" max="14655" width="9.75" style="1" customWidth="1"/>
    <col min="14656" max="14656" width="8.375" style="1" customWidth="1"/>
    <col min="14657" max="14848" width="1.875" style="1"/>
    <col min="14849" max="14849" width="1" style="1" customWidth="1"/>
    <col min="14850" max="14890" width="1.875" style="1" customWidth="1"/>
    <col min="14891" max="14896" width="2" style="1" customWidth="1"/>
    <col min="14897" max="14897" width="1.875" style="1" customWidth="1"/>
    <col min="14898" max="14898" width="1.5" style="1" customWidth="1"/>
    <col min="14899" max="14899" width="1.875" style="1" customWidth="1"/>
    <col min="14900" max="14901" width="2.125" style="1" customWidth="1"/>
    <col min="14902" max="14902" width="0.75" style="1" customWidth="1"/>
    <col min="14903" max="14903" width="1.875" style="1" customWidth="1"/>
    <col min="14904" max="14905" width="4.125" style="1" customWidth="1"/>
    <col min="14906" max="14906" width="9.75" style="1" customWidth="1"/>
    <col min="14907" max="14907" width="1.875" style="1" customWidth="1"/>
    <col min="14908" max="14908" width="3.375" style="1" customWidth="1"/>
    <col min="14909" max="14911" width="9.75" style="1" customWidth="1"/>
    <col min="14912" max="14912" width="8.375" style="1" customWidth="1"/>
    <col min="14913" max="15104" width="1.875" style="1"/>
    <col min="15105" max="15105" width="1" style="1" customWidth="1"/>
    <col min="15106" max="15146" width="1.875" style="1" customWidth="1"/>
    <col min="15147" max="15152" width="2" style="1" customWidth="1"/>
    <col min="15153" max="15153" width="1.875" style="1" customWidth="1"/>
    <col min="15154" max="15154" width="1.5" style="1" customWidth="1"/>
    <col min="15155" max="15155" width="1.875" style="1" customWidth="1"/>
    <col min="15156" max="15157" width="2.125" style="1" customWidth="1"/>
    <col min="15158" max="15158" width="0.75" style="1" customWidth="1"/>
    <col min="15159" max="15159" width="1.875" style="1" customWidth="1"/>
    <col min="15160" max="15161" width="4.125" style="1" customWidth="1"/>
    <col min="15162" max="15162" width="9.75" style="1" customWidth="1"/>
    <col min="15163" max="15163" width="1.875" style="1" customWidth="1"/>
    <col min="15164" max="15164" width="3.375" style="1" customWidth="1"/>
    <col min="15165" max="15167" width="9.75" style="1" customWidth="1"/>
    <col min="15168" max="15168" width="8.375" style="1" customWidth="1"/>
    <col min="15169" max="15360" width="1.875" style="1"/>
    <col min="15361" max="15361" width="1" style="1" customWidth="1"/>
    <col min="15362" max="15402" width="1.875" style="1" customWidth="1"/>
    <col min="15403" max="15408" width="2" style="1" customWidth="1"/>
    <col min="15409" max="15409" width="1.875" style="1" customWidth="1"/>
    <col min="15410" max="15410" width="1.5" style="1" customWidth="1"/>
    <col min="15411" max="15411" width="1.875" style="1" customWidth="1"/>
    <col min="15412" max="15413" width="2.125" style="1" customWidth="1"/>
    <col min="15414" max="15414" width="0.75" style="1" customWidth="1"/>
    <col min="15415" max="15415" width="1.875" style="1" customWidth="1"/>
    <col min="15416" max="15417" width="4.125" style="1" customWidth="1"/>
    <col min="15418" max="15418" width="9.75" style="1" customWidth="1"/>
    <col min="15419" max="15419" width="1.875" style="1" customWidth="1"/>
    <col min="15420" max="15420" width="3.375" style="1" customWidth="1"/>
    <col min="15421" max="15423" width="9.75" style="1" customWidth="1"/>
    <col min="15424" max="15424" width="8.375" style="1" customWidth="1"/>
    <col min="15425" max="15616" width="1.875" style="1"/>
    <col min="15617" max="15617" width="1" style="1" customWidth="1"/>
    <col min="15618" max="15658" width="1.875" style="1" customWidth="1"/>
    <col min="15659" max="15664" width="2" style="1" customWidth="1"/>
    <col min="15665" max="15665" width="1.875" style="1" customWidth="1"/>
    <col min="15666" max="15666" width="1.5" style="1" customWidth="1"/>
    <col min="15667" max="15667" width="1.875" style="1" customWidth="1"/>
    <col min="15668" max="15669" width="2.125" style="1" customWidth="1"/>
    <col min="15670" max="15670" width="0.75" style="1" customWidth="1"/>
    <col min="15671" max="15671" width="1.875" style="1" customWidth="1"/>
    <col min="15672" max="15673" width="4.125" style="1" customWidth="1"/>
    <col min="15674" max="15674" width="9.75" style="1" customWidth="1"/>
    <col min="15675" max="15675" width="1.875" style="1" customWidth="1"/>
    <col min="15676" max="15676" width="3.375" style="1" customWidth="1"/>
    <col min="15677" max="15679" width="9.75" style="1" customWidth="1"/>
    <col min="15680" max="15680" width="8.375" style="1" customWidth="1"/>
    <col min="15681" max="15872" width="1.875" style="1"/>
    <col min="15873" max="15873" width="1" style="1" customWidth="1"/>
    <col min="15874" max="15914" width="1.875" style="1" customWidth="1"/>
    <col min="15915" max="15920" width="2" style="1" customWidth="1"/>
    <col min="15921" max="15921" width="1.875" style="1" customWidth="1"/>
    <col min="15922" max="15922" width="1.5" style="1" customWidth="1"/>
    <col min="15923" max="15923" width="1.875" style="1" customWidth="1"/>
    <col min="15924" max="15925" width="2.125" style="1" customWidth="1"/>
    <col min="15926" max="15926" width="0.75" style="1" customWidth="1"/>
    <col min="15927" max="15927" width="1.875" style="1" customWidth="1"/>
    <col min="15928" max="15929" width="4.125" style="1" customWidth="1"/>
    <col min="15930" max="15930" width="9.75" style="1" customWidth="1"/>
    <col min="15931" max="15931" width="1.875" style="1" customWidth="1"/>
    <col min="15932" max="15932" width="3.375" style="1" customWidth="1"/>
    <col min="15933" max="15935" width="9.75" style="1" customWidth="1"/>
    <col min="15936" max="15936" width="8.375" style="1" customWidth="1"/>
    <col min="15937" max="16128" width="1.875" style="1"/>
    <col min="16129" max="16129" width="1" style="1" customWidth="1"/>
    <col min="16130" max="16170" width="1.875" style="1" customWidth="1"/>
    <col min="16171" max="16176" width="2" style="1" customWidth="1"/>
    <col min="16177" max="16177" width="1.875" style="1" customWidth="1"/>
    <col min="16178" max="16178" width="1.5" style="1" customWidth="1"/>
    <col min="16179" max="16179" width="1.875" style="1" customWidth="1"/>
    <col min="16180" max="16181" width="2.125" style="1" customWidth="1"/>
    <col min="16182" max="16182" width="0.75" style="1" customWidth="1"/>
    <col min="16183" max="16183" width="1.875" style="1" customWidth="1"/>
    <col min="16184" max="16185" width="4.125" style="1" customWidth="1"/>
    <col min="16186" max="16186" width="9.75" style="1" customWidth="1"/>
    <col min="16187" max="16187" width="1.875" style="1" customWidth="1"/>
    <col min="16188" max="16188" width="3.375" style="1" customWidth="1"/>
    <col min="16189" max="16191" width="9.75" style="1" customWidth="1"/>
    <col min="16192" max="16192" width="8.375" style="1" customWidth="1"/>
    <col min="16193" max="16384" width="1.875" style="1"/>
  </cols>
  <sheetData>
    <row r="1" spans="2:64" ht="14.25" thickBot="1"/>
    <row r="2" spans="2:64" ht="14.25" thickBot="1">
      <c r="K2" s="265" t="s">
        <v>72</v>
      </c>
      <c r="L2" s="265"/>
      <c r="M2" s="265"/>
      <c r="N2" s="266" t="s">
        <v>8</v>
      </c>
      <c r="O2" s="266"/>
      <c r="P2" s="2"/>
      <c r="Q2" s="267" t="s">
        <v>38</v>
      </c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8" t="s">
        <v>9</v>
      </c>
      <c r="AC2" s="268"/>
      <c r="AD2" s="268"/>
      <c r="AE2" s="268"/>
      <c r="AF2" s="3"/>
      <c r="AG2" s="184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</row>
    <row r="3" spans="2:64" ht="14.25" thickBot="1">
      <c r="K3" s="265"/>
      <c r="L3" s="265"/>
      <c r="M3" s="265"/>
      <c r="N3" s="266"/>
      <c r="O3" s="266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8"/>
      <c r="AC3" s="268"/>
      <c r="AD3" s="268"/>
      <c r="AE3" s="268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</row>
    <row r="4" spans="2:64" s="32" customFormat="1" ht="13.5" customHeight="1">
      <c r="B4" s="269" t="s">
        <v>173</v>
      </c>
      <c r="C4" s="270"/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</row>
    <row r="5" spans="2:64" ht="13.5" customHeight="1"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</row>
    <row r="6" spans="2:64">
      <c r="B6" s="354" t="str">
        <f>IF(ISBLANK($K$2),"",$K$2)</f>
        <v>B</v>
      </c>
      <c r="C6" s="354"/>
      <c r="D6" s="354"/>
      <c r="E6" s="355" t="s">
        <v>8</v>
      </c>
      <c r="F6" s="355"/>
      <c r="G6" s="355"/>
      <c r="H6" s="338" t="str">
        <f>C9</f>
        <v>FC国府</v>
      </c>
      <c r="I6" s="356"/>
      <c r="J6" s="356"/>
      <c r="K6" s="356"/>
      <c r="L6" s="357"/>
      <c r="M6" s="364" t="str">
        <f>C11</f>
        <v>山名FC</v>
      </c>
      <c r="N6" s="365"/>
      <c r="O6" s="365"/>
      <c r="P6" s="365"/>
      <c r="Q6" s="366"/>
      <c r="R6" s="338" t="str">
        <f>C13</f>
        <v>FC京ヶ島</v>
      </c>
      <c r="S6" s="257"/>
      <c r="T6" s="257"/>
      <c r="U6" s="257"/>
      <c r="V6" s="339"/>
      <c r="W6" s="338" t="str">
        <f>C15</f>
        <v>パールライオンズ</v>
      </c>
      <c r="X6" s="257"/>
      <c r="Y6" s="257"/>
      <c r="Z6" s="257"/>
      <c r="AA6" s="339"/>
      <c r="AB6" s="338" t="str">
        <f>C17</f>
        <v>FC室田</v>
      </c>
      <c r="AC6" s="257"/>
      <c r="AD6" s="257"/>
      <c r="AE6" s="257"/>
      <c r="AF6" s="339"/>
      <c r="AG6" s="345">
        <f>C19</f>
        <v>0</v>
      </c>
      <c r="AH6" s="346"/>
      <c r="AI6" s="346"/>
      <c r="AJ6" s="346"/>
      <c r="AK6" s="347"/>
      <c r="AL6" s="345">
        <f>C21</f>
        <v>0</v>
      </c>
      <c r="AM6" s="346"/>
      <c r="AN6" s="346"/>
      <c r="AO6" s="346"/>
      <c r="AP6" s="347"/>
      <c r="AQ6" s="290" t="s">
        <v>10</v>
      </c>
      <c r="AR6" s="290"/>
      <c r="AS6" s="290" t="s">
        <v>11</v>
      </c>
      <c r="AT6" s="290"/>
      <c r="AU6" s="290" t="s">
        <v>12</v>
      </c>
      <c r="AV6" s="290"/>
      <c r="AW6" s="290" t="s">
        <v>13</v>
      </c>
      <c r="AX6" s="290"/>
      <c r="AY6" s="290"/>
      <c r="AZ6" s="290" t="s">
        <v>14</v>
      </c>
      <c r="BA6" s="290"/>
      <c r="BB6" s="271"/>
      <c r="BD6" s="292" t="s">
        <v>15</v>
      </c>
      <c r="BE6" s="292" t="s">
        <v>16</v>
      </c>
      <c r="BF6" s="292" t="s">
        <v>14</v>
      </c>
      <c r="BJ6" s="240"/>
    </row>
    <row r="7" spans="2:64">
      <c r="B7" s="354"/>
      <c r="C7" s="354"/>
      <c r="D7" s="354"/>
      <c r="E7" s="355"/>
      <c r="F7" s="355"/>
      <c r="G7" s="355"/>
      <c r="H7" s="358"/>
      <c r="I7" s="359"/>
      <c r="J7" s="359"/>
      <c r="K7" s="359"/>
      <c r="L7" s="360"/>
      <c r="M7" s="367"/>
      <c r="N7" s="368"/>
      <c r="O7" s="368"/>
      <c r="P7" s="368"/>
      <c r="Q7" s="369"/>
      <c r="R7" s="340"/>
      <c r="S7" s="260"/>
      <c r="T7" s="260"/>
      <c r="U7" s="260"/>
      <c r="V7" s="341"/>
      <c r="W7" s="340"/>
      <c r="X7" s="260"/>
      <c r="Y7" s="260"/>
      <c r="Z7" s="260"/>
      <c r="AA7" s="341"/>
      <c r="AB7" s="340"/>
      <c r="AC7" s="260"/>
      <c r="AD7" s="260"/>
      <c r="AE7" s="260"/>
      <c r="AF7" s="341"/>
      <c r="AG7" s="348"/>
      <c r="AH7" s="349"/>
      <c r="AI7" s="349"/>
      <c r="AJ7" s="349"/>
      <c r="AK7" s="350"/>
      <c r="AL7" s="348"/>
      <c r="AM7" s="349"/>
      <c r="AN7" s="349"/>
      <c r="AO7" s="349"/>
      <c r="AP7" s="35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71"/>
      <c r="BD7" s="292"/>
      <c r="BE7" s="292"/>
      <c r="BF7" s="292"/>
      <c r="BJ7" s="240"/>
    </row>
    <row r="8" spans="2:64">
      <c r="B8" s="354"/>
      <c r="C8" s="354"/>
      <c r="D8" s="354"/>
      <c r="E8" s="355"/>
      <c r="F8" s="355"/>
      <c r="G8" s="355"/>
      <c r="H8" s="361"/>
      <c r="I8" s="362"/>
      <c r="J8" s="362"/>
      <c r="K8" s="362"/>
      <c r="L8" s="363"/>
      <c r="M8" s="370"/>
      <c r="N8" s="371"/>
      <c r="O8" s="371"/>
      <c r="P8" s="371"/>
      <c r="Q8" s="372"/>
      <c r="R8" s="342"/>
      <c r="S8" s="343"/>
      <c r="T8" s="343"/>
      <c r="U8" s="343"/>
      <c r="V8" s="344"/>
      <c r="W8" s="342"/>
      <c r="X8" s="343"/>
      <c r="Y8" s="343"/>
      <c r="Z8" s="343"/>
      <c r="AA8" s="344"/>
      <c r="AB8" s="342"/>
      <c r="AC8" s="343"/>
      <c r="AD8" s="343"/>
      <c r="AE8" s="343"/>
      <c r="AF8" s="344"/>
      <c r="AG8" s="351"/>
      <c r="AH8" s="352"/>
      <c r="AI8" s="352"/>
      <c r="AJ8" s="352"/>
      <c r="AK8" s="353"/>
      <c r="AL8" s="351"/>
      <c r="AM8" s="352"/>
      <c r="AN8" s="352"/>
      <c r="AO8" s="352"/>
      <c r="AP8" s="353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71"/>
      <c r="BD8" s="292"/>
      <c r="BE8" s="292"/>
      <c r="BF8" s="292"/>
      <c r="BJ8" s="240"/>
    </row>
    <row r="9" spans="2:64" ht="14.25" thickBot="1">
      <c r="B9" s="226">
        <v>1</v>
      </c>
      <c r="C9" s="331" t="str">
        <f>Sheet1!E9</f>
        <v>FC国府</v>
      </c>
      <c r="D9" s="331"/>
      <c r="E9" s="331"/>
      <c r="F9" s="331"/>
      <c r="G9" s="332"/>
      <c r="H9" s="329"/>
      <c r="I9" s="329"/>
      <c r="J9" s="329"/>
      <c r="K9" s="329"/>
      <c r="L9" s="329"/>
      <c r="M9" s="327" t="str">
        <f>IF(ISBLANK(O69),"",O69)</f>
        <v/>
      </c>
      <c r="N9" s="327"/>
      <c r="O9" s="6" t="str">
        <f>IF(ISBLANK(O69),"",IF(M9&gt;P9,"○",IF(M9&lt;P9,"×","△")))</f>
        <v/>
      </c>
      <c r="P9" s="334" t="str">
        <f>IF(ISBLANK(S69),"",S69)</f>
        <v/>
      </c>
      <c r="Q9" s="335"/>
      <c r="R9" s="327">
        <f>IF(ISBLANK(O45),"",O45)</f>
        <v>9</v>
      </c>
      <c r="S9" s="327"/>
      <c r="T9" s="6" t="str">
        <f>IF(ISBLANK(O45),"",IF(R9&gt;U9,"○",IF(R9&lt;U9,"×","△")))</f>
        <v>○</v>
      </c>
      <c r="U9" s="328">
        <f>IF(ISBLANK(S45),"",S45)</f>
        <v>0</v>
      </c>
      <c r="V9" s="328"/>
      <c r="W9" s="327">
        <f>IF(ISBLANK(O51),"",O51)</f>
        <v>8</v>
      </c>
      <c r="X9" s="327"/>
      <c r="Y9" s="6" t="str">
        <f>IF(ISBLANK(O51),"",IF(W9&gt;Z9,"○",IF(W9&lt;Z9,"×","△")))</f>
        <v>○</v>
      </c>
      <c r="Z9" s="328">
        <f>IF(ISBLANK(S51),"",S51)</f>
        <v>0</v>
      </c>
      <c r="AA9" s="328"/>
      <c r="AB9" s="327" t="str">
        <f>IF(ISBLANK(O65),"",O65)</f>
        <v/>
      </c>
      <c r="AC9" s="327"/>
      <c r="AD9" s="6" t="str">
        <f>IF(ISBLANK(O65),"",IF(AB9&gt;AE9,"○",IF(AB9&lt;AE9,"×","△")))</f>
        <v/>
      </c>
      <c r="AE9" s="328" t="str">
        <f>IF(ISBLANK(S65),"",S65)</f>
        <v/>
      </c>
      <c r="AF9" s="328"/>
      <c r="AG9" s="316"/>
      <c r="AH9" s="316"/>
      <c r="AI9" s="7"/>
      <c r="AJ9" s="317"/>
      <c r="AK9" s="317"/>
      <c r="AL9" s="316" t="str">
        <f>IF(ISBLANK(O55),"",O55)</f>
        <v/>
      </c>
      <c r="AM9" s="316"/>
      <c r="AN9" s="7" t="str">
        <f>IF(ISBLANK(O55),"",IF(AL9&gt;AO9,"○",IF(AL9&lt;AO9,"×","△")))</f>
        <v/>
      </c>
      <c r="AO9" s="317" t="str">
        <f>IF(ISBLANK(S55),"",S55)</f>
        <v/>
      </c>
      <c r="AP9" s="317"/>
      <c r="AQ9" s="159">
        <f>IF(ISBLANK($O$45),"",SUM(BD9*3+BE9))</f>
        <v>6</v>
      </c>
      <c r="AR9" s="159"/>
      <c r="AS9" s="159">
        <f>IF(ISBLANK($O$45),"",SUM(H9)+SUM(M9)+SUM(R9)+SUM(W9)+SUM(AB9)+SUM(AG9)+SUM(AL9))</f>
        <v>17</v>
      </c>
      <c r="AT9" s="159"/>
      <c r="AU9" s="159">
        <f>IF(ISBLANK($O$45),"",SUM(H9)+SUM(P9)+SUM(U9)+SUM(Z9)+SUM(AE9)+SUM(AJ9)+SUM(AO9))</f>
        <v>0</v>
      </c>
      <c r="AV9" s="159"/>
      <c r="AW9" s="159">
        <f>IF(ISBLANK(O45),"",AS9-AU9)</f>
        <v>17</v>
      </c>
      <c r="AX9" s="159"/>
      <c r="AY9" s="159"/>
      <c r="AZ9" s="214">
        <v>1</v>
      </c>
      <c r="BA9" s="214"/>
      <c r="BB9" s="216">
        <f>IF(ISBLANK(O45),"",AQ9*10000+AW9*100+AS9)</f>
        <v>61717</v>
      </c>
      <c r="BD9" s="293">
        <f>COUNTIF(H9:AP10,"○")</f>
        <v>2</v>
      </c>
      <c r="BE9" s="293">
        <f>COUNTIF(H9:AP10,"△")</f>
        <v>0</v>
      </c>
      <c r="BF9" s="293">
        <f>SUM(AQ9*10000+AW9*100+AS9)</f>
        <v>61717</v>
      </c>
      <c r="BI9" s="191"/>
      <c r="BJ9" s="191"/>
      <c r="BK9" s="191"/>
      <c r="BL9" s="191"/>
    </row>
    <row r="10" spans="2:64" ht="14.25">
      <c r="B10" s="226"/>
      <c r="C10" s="330"/>
      <c r="D10" s="330"/>
      <c r="E10" s="330"/>
      <c r="F10" s="330"/>
      <c r="G10" s="333"/>
      <c r="H10" s="329"/>
      <c r="I10" s="329"/>
      <c r="J10" s="329"/>
      <c r="K10" s="329"/>
      <c r="L10" s="329"/>
      <c r="M10" s="327"/>
      <c r="N10" s="327"/>
      <c r="O10" s="8"/>
      <c r="P10" s="336"/>
      <c r="Q10" s="337"/>
      <c r="R10" s="327"/>
      <c r="S10" s="327"/>
      <c r="T10" s="8"/>
      <c r="U10" s="328"/>
      <c r="V10" s="328"/>
      <c r="W10" s="327"/>
      <c r="X10" s="327"/>
      <c r="Y10" s="8"/>
      <c r="Z10" s="328"/>
      <c r="AA10" s="328"/>
      <c r="AB10" s="327"/>
      <c r="AC10" s="327"/>
      <c r="AD10" s="8"/>
      <c r="AE10" s="328"/>
      <c r="AF10" s="328"/>
      <c r="AG10" s="316"/>
      <c r="AH10" s="316"/>
      <c r="AI10" s="9"/>
      <c r="AJ10" s="317"/>
      <c r="AK10" s="317"/>
      <c r="AL10" s="316"/>
      <c r="AM10" s="316"/>
      <c r="AN10" s="9"/>
      <c r="AO10" s="317"/>
      <c r="AP10" s="317"/>
      <c r="AQ10" s="159"/>
      <c r="AR10" s="159"/>
      <c r="AS10" s="159"/>
      <c r="AT10" s="159"/>
      <c r="AU10" s="159"/>
      <c r="AV10" s="159"/>
      <c r="AW10" s="159"/>
      <c r="AX10" s="159"/>
      <c r="AY10" s="159"/>
      <c r="AZ10" s="214"/>
      <c r="BA10" s="214"/>
      <c r="BB10" s="216"/>
      <c r="BD10" s="293"/>
      <c r="BE10" s="293"/>
      <c r="BF10" s="293"/>
      <c r="BI10" s="191"/>
      <c r="BJ10" s="191"/>
      <c r="BK10" s="191"/>
      <c r="BL10" s="191"/>
    </row>
    <row r="11" spans="2:64" ht="14.25" thickBot="1">
      <c r="B11" s="217">
        <v>2</v>
      </c>
      <c r="C11" s="330" t="str">
        <f>Sheet1!E11</f>
        <v>山名FC</v>
      </c>
      <c r="D11" s="330"/>
      <c r="E11" s="330"/>
      <c r="F11" s="330"/>
      <c r="G11" s="330"/>
      <c r="H11" s="327" t="str">
        <f>P9</f>
        <v/>
      </c>
      <c r="I11" s="327"/>
      <c r="J11" s="6" t="str">
        <f>IF(ISBLANK(O69),"",IF(H11&gt;K11,"○",IF(H11&lt;K11,"×","△")))</f>
        <v/>
      </c>
      <c r="K11" s="328" t="str">
        <f>M9</f>
        <v/>
      </c>
      <c r="L11" s="328"/>
      <c r="M11" s="329"/>
      <c r="N11" s="329"/>
      <c r="O11" s="329"/>
      <c r="P11" s="329"/>
      <c r="Q11" s="329"/>
      <c r="R11" s="327" t="str">
        <f>IF(ISBLANK(O63),"",O63)</f>
        <v/>
      </c>
      <c r="S11" s="327"/>
      <c r="T11" s="6" t="str">
        <f>IF(ISBLANK(O63),"",IF(R11&gt;U11,"○",IF(R11&lt;U11,"×","△")))</f>
        <v/>
      </c>
      <c r="U11" s="328" t="str">
        <f>IF(ISBLANK(S63),"",S63)</f>
        <v/>
      </c>
      <c r="V11" s="328"/>
      <c r="W11" s="327">
        <f>IF(ISBLANK(O47),"",O47)</f>
        <v>0</v>
      </c>
      <c r="X11" s="327"/>
      <c r="Y11" s="6" t="str">
        <f>IF(ISBLANK(O47),"",IF(W11&gt;Z11,"○",IF(W11&lt;Z11,"×","△")))</f>
        <v>×</v>
      </c>
      <c r="Z11" s="328">
        <f>IF(ISBLANK(S47),"",S47)</f>
        <v>3</v>
      </c>
      <c r="AA11" s="328"/>
      <c r="AB11" s="327">
        <f>IF(ISBLANK(O53),"",O53)</f>
        <v>1</v>
      </c>
      <c r="AC11" s="327"/>
      <c r="AD11" s="6" t="str">
        <f>IF(ISBLANK(O53),"",IF(AB11&gt;AE11,"○",IF(AB11&lt;AE11,"×","△")))</f>
        <v>×</v>
      </c>
      <c r="AE11" s="328">
        <f>IF(ISBLANK(S53),"",S53)</f>
        <v>5</v>
      </c>
      <c r="AF11" s="328"/>
      <c r="AG11" s="316"/>
      <c r="AH11" s="316"/>
      <c r="AI11" s="7"/>
      <c r="AJ11" s="317"/>
      <c r="AK11" s="317"/>
      <c r="AL11" s="316"/>
      <c r="AM11" s="316"/>
      <c r="AN11" s="7"/>
      <c r="AO11" s="317"/>
      <c r="AP11" s="317"/>
      <c r="AQ11" s="159">
        <f>IF(ISBLANK($O$45),"",SUM(BD11*3+BE11))</f>
        <v>0</v>
      </c>
      <c r="AR11" s="159"/>
      <c r="AS11" s="159">
        <f>IF(ISBLANK($O$45),"",SUM(H11)+SUM(M11)+SUM(R11)+SUM(W11)+SUM(AB11)+SUM(AG11)+SUM(AL11))</f>
        <v>1</v>
      </c>
      <c r="AT11" s="159"/>
      <c r="AU11" s="159">
        <f>IF(ISBLANK($O$45),"",SUM(K11)+SUM(P11)+SUM(U11)+SUM(Z11)+SUM(AE11)+SUM(AJ11)+SUM(AO11))</f>
        <v>8</v>
      </c>
      <c r="AV11" s="159"/>
      <c r="AW11" s="159">
        <f>IF(ISBLANK(O45),"",AS11-AU11)</f>
        <v>-7</v>
      </c>
      <c r="AX11" s="159"/>
      <c r="AY11" s="159"/>
      <c r="AZ11" s="214">
        <v>4</v>
      </c>
      <c r="BA11" s="214"/>
      <c r="BB11" s="216">
        <f>IF(ISBLANK(S45),"",AQ11*10000+AW11*100+AS11)</f>
        <v>-699</v>
      </c>
      <c r="BD11" s="293">
        <f>COUNTIF(H11:AP12,"○")</f>
        <v>0</v>
      </c>
      <c r="BE11" s="293">
        <f>COUNTIF(H11:AP12,"△")</f>
        <v>0</v>
      </c>
      <c r="BF11" s="293">
        <f>SUM(AQ11*10000+AW11*100+AS11)</f>
        <v>-699</v>
      </c>
      <c r="BI11" s="191"/>
      <c r="BJ11" s="191"/>
      <c r="BK11" s="191"/>
      <c r="BL11" s="4"/>
    </row>
    <row r="12" spans="2:64" ht="14.25">
      <c r="B12" s="217"/>
      <c r="C12" s="330"/>
      <c r="D12" s="330"/>
      <c r="E12" s="330"/>
      <c r="F12" s="330"/>
      <c r="G12" s="330"/>
      <c r="H12" s="327"/>
      <c r="I12" s="327"/>
      <c r="J12" s="42"/>
      <c r="K12" s="328"/>
      <c r="L12" s="328"/>
      <c r="M12" s="329"/>
      <c r="N12" s="329"/>
      <c r="O12" s="329"/>
      <c r="P12" s="329"/>
      <c r="Q12" s="329"/>
      <c r="R12" s="327"/>
      <c r="S12" s="327"/>
      <c r="T12" s="8"/>
      <c r="U12" s="328"/>
      <c r="V12" s="328"/>
      <c r="W12" s="327"/>
      <c r="X12" s="327"/>
      <c r="Y12" s="8"/>
      <c r="Z12" s="328"/>
      <c r="AA12" s="328"/>
      <c r="AB12" s="327"/>
      <c r="AC12" s="327"/>
      <c r="AD12" s="8"/>
      <c r="AE12" s="328"/>
      <c r="AF12" s="328"/>
      <c r="AG12" s="316"/>
      <c r="AH12" s="316"/>
      <c r="AI12" s="9"/>
      <c r="AJ12" s="317"/>
      <c r="AK12" s="317"/>
      <c r="AL12" s="316"/>
      <c r="AM12" s="316"/>
      <c r="AN12" s="9"/>
      <c r="AO12" s="317"/>
      <c r="AP12" s="317"/>
      <c r="AQ12" s="159"/>
      <c r="AR12" s="159"/>
      <c r="AS12" s="159"/>
      <c r="AT12" s="159"/>
      <c r="AU12" s="159"/>
      <c r="AV12" s="159"/>
      <c r="AW12" s="159"/>
      <c r="AX12" s="159"/>
      <c r="AY12" s="159"/>
      <c r="AZ12" s="214"/>
      <c r="BA12" s="214"/>
      <c r="BB12" s="216"/>
      <c r="BD12" s="293"/>
      <c r="BE12" s="293"/>
      <c r="BF12" s="293"/>
      <c r="BI12" s="191"/>
      <c r="BJ12" s="191"/>
      <c r="BK12" s="191"/>
      <c r="BL12" s="4"/>
    </row>
    <row r="13" spans="2:64" ht="14.25" thickBot="1">
      <c r="B13" s="217">
        <v>3</v>
      </c>
      <c r="C13" s="331" t="str">
        <f>Sheet1!E13</f>
        <v>FC京ヶ島</v>
      </c>
      <c r="D13" s="331"/>
      <c r="E13" s="331"/>
      <c r="F13" s="331"/>
      <c r="G13" s="332"/>
      <c r="H13" s="327">
        <f>U9</f>
        <v>0</v>
      </c>
      <c r="I13" s="327"/>
      <c r="J13" s="6" t="str">
        <f>IF(ISBLANK(O45),"",IF(H13&gt;K13,"○",IF(H13&lt;K13,"×","△")))</f>
        <v>×</v>
      </c>
      <c r="K13" s="328">
        <f>R9</f>
        <v>9</v>
      </c>
      <c r="L13" s="328"/>
      <c r="M13" s="327" t="str">
        <f>U11</f>
        <v/>
      </c>
      <c r="N13" s="327"/>
      <c r="O13" s="6" t="str">
        <f>IF(ISBLANK(O63),"",IF(M13&gt;P13,"○",IF(M13&lt;P13,"×","△")))</f>
        <v/>
      </c>
      <c r="P13" s="328" t="str">
        <f>R11</f>
        <v/>
      </c>
      <c r="Q13" s="328"/>
      <c r="R13" s="329"/>
      <c r="S13" s="329"/>
      <c r="T13" s="329"/>
      <c r="U13" s="329"/>
      <c r="V13" s="329"/>
      <c r="W13" s="327" t="str">
        <f>IF(ISBLANK(O67),"",O67)</f>
        <v/>
      </c>
      <c r="X13" s="327"/>
      <c r="Y13" s="6" t="str">
        <f>IF(ISBLANK(O67),"",IF(W13&gt;Z13,"○",IF(W13&lt;Z13,"×","△")))</f>
        <v/>
      </c>
      <c r="Z13" s="328" t="str">
        <f>IF(ISBLANK(S67),"",S67)</f>
        <v/>
      </c>
      <c r="AA13" s="328"/>
      <c r="AB13" s="327">
        <f>IF(ISBLANK(O49),"",O49)</f>
        <v>0</v>
      </c>
      <c r="AC13" s="327"/>
      <c r="AD13" s="6" t="str">
        <f>IF(ISBLANK(O49),"",IF(AB13&gt;AE13,"○",IF(AB13&lt;AE13,"×","△")))</f>
        <v>×</v>
      </c>
      <c r="AE13" s="328">
        <f>IF(ISBLANK(S49),"",S49)</f>
        <v>10</v>
      </c>
      <c r="AF13" s="328"/>
      <c r="AG13" s="316"/>
      <c r="AH13" s="316"/>
      <c r="AI13" s="7"/>
      <c r="AJ13" s="317"/>
      <c r="AK13" s="317"/>
      <c r="AL13" s="316"/>
      <c r="AM13" s="316"/>
      <c r="AN13" s="7"/>
      <c r="AO13" s="317"/>
      <c r="AP13" s="317"/>
      <c r="AQ13" s="159">
        <f>IF(ISBLANK($O$45),"",SUM(BD13*3+BE13))</f>
        <v>0</v>
      </c>
      <c r="AR13" s="159"/>
      <c r="AS13" s="159">
        <f>IF(ISBLANK($O$45),"",SUM(H13)+SUM(M13)+SUM(R13)+SUM(W13)+SUM(AB13)+SUM(AG13)+SUM(AL13))</f>
        <v>0</v>
      </c>
      <c r="AT13" s="159"/>
      <c r="AU13" s="159">
        <f>IF(ISBLANK($O$45),"",SUM(K13)+SUM(P13)+SUM(U13)+SUM(Z13)+SUM(AE13)+SUM(AJ13)+SUM(AO13))</f>
        <v>19</v>
      </c>
      <c r="AV13" s="159"/>
      <c r="AW13" s="159">
        <f>IF(ISBLANK(O45),"",AS13-AU13)</f>
        <v>-19</v>
      </c>
      <c r="AX13" s="159"/>
      <c r="AY13" s="159"/>
      <c r="AZ13" s="214">
        <v>5</v>
      </c>
      <c r="BA13" s="214"/>
      <c r="BB13" s="216">
        <f>IF(ISBLANK(O47),"",AQ13*10000+AW13*100+AS13)</f>
        <v>-1900</v>
      </c>
      <c r="BD13" s="293">
        <f>COUNTIF(H13:AP14,"○")</f>
        <v>0</v>
      </c>
      <c r="BE13" s="293">
        <f>COUNTIF(H13:AP14,"△")</f>
        <v>0</v>
      </c>
      <c r="BF13" s="293">
        <f>SUM(AQ13*10000+AW13*100+AS13)</f>
        <v>-1900</v>
      </c>
      <c r="BI13" s="191"/>
      <c r="BJ13" s="191"/>
      <c r="BK13" s="191"/>
      <c r="BL13" s="4"/>
    </row>
    <row r="14" spans="2:64" ht="14.25">
      <c r="B14" s="217"/>
      <c r="C14" s="330"/>
      <c r="D14" s="330"/>
      <c r="E14" s="330"/>
      <c r="F14" s="330"/>
      <c r="G14" s="333"/>
      <c r="H14" s="327"/>
      <c r="I14" s="327"/>
      <c r="J14" s="42"/>
      <c r="K14" s="328"/>
      <c r="L14" s="328"/>
      <c r="M14" s="327"/>
      <c r="N14" s="327"/>
      <c r="O14" s="42"/>
      <c r="P14" s="328"/>
      <c r="Q14" s="328"/>
      <c r="R14" s="329"/>
      <c r="S14" s="329"/>
      <c r="T14" s="329"/>
      <c r="U14" s="329"/>
      <c r="V14" s="329"/>
      <c r="W14" s="327"/>
      <c r="X14" s="327"/>
      <c r="Y14" s="8"/>
      <c r="Z14" s="328"/>
      <c r="AA14" s="328"/>
      <c r="AB14" s="327"/>
      <c r="AC14" s="327"/>
      <c r="AD14" s="8"/>
      <c r="AE14" s="328"/>
      <c r="AF14" s="328"/>
      <c r="AG14" s="316"/>
      <c r="AH14" s="316"/>
      <c r="AI14" s="9"/>
      <c r="AJ14" s="317"/>
      <c r="AK14" s="317"/>
      <c r="AL14" s="316"/>
      <c r="AM14" s="316"/>
      <c r="AN14" s="9"/>
      <c r="AO14" s="317"/>
      <c r="AP14" s="317"/>
      <c r="AQ14" s="159"/>
      <c r="AR14" s="159"/>
      <c r="AS14" s="159"/>
      <c r="AT14" s="159"/>
      <c r="AU14" s="159"/>
      <c r="AV14" s="159"/>
      <c r="AW14" s="159"/>
      <c r="AX14" s="159"/>
      <c r="AY14" s="159"/>
      <c r="AZ14" s="214"/>
      <c r="BA14" s="214"/>
      <c r="BB14" s="216"/>
      <c r="BD14" s="293"/>
      <c r="BE14" s="293"/>
      <c r="BF14" s="293"/>
      <c r="BI14" s="191"/>
      <c r="BJ14" s="191"/>
      <c r="BK14" s="191"/>
      <c r="BL14" s="4"/>
    </row>
    <row r="15" spans="2:64" ht="14.25" thickBot="1">
      <c r="B15" s="217">
        <v>4</v>
      </c>
      <c r="C15" s="330" t="str">
        <f>Sheet1!E14</f>
        <v>パールライオンズ</v>
      </c>
      <c r="D15" s="330"/>
      <c r="E15" s="330"/>
      <c r="F15" s="330"/>
      <c r="G15" s="330"/>
      <c r="H15" s="327">
        <f>Z9</f>
        <v>0</v>
      </c>
      <c r="I15" s="327"/>
      <c r="J15" s="6" t="str">
        <f>IF(ISBLANK(O51),"",IF(H15&gt;K15,"○",IF(H15&lt;K15,"×","△")))</f>
        <v>×</v>
      </c>
      <c r="K15" s="328">
        <f>W9</f>
        <v>8</v>
      </c>
      <c r="L15" s="328"/>
      <c r="M15" s="327">
        <f>Z11</f>
        <v>3</v>
      </c>
      <c r="N15" s="327"/>
      <c r="O15" s="6" t="str">
        <f>IF(ISBLANK(O47),"",IF(M15&gt;P15,"○",IF(M15&lt;P15,"×","△")))</f>
        <v>○</v>
      </c>
      <c r="P15" s="328">
        <f>W11</f>
        <v>0</v>
      </c>
      <c r="Q15" s="328"/>
      <c r="R15" s="327" t="str">
        <f>Z13</f>
        <v/>
      </c>
      <c r="S15" s="327"/>
      <c r="T15" s="6" t="str">
        <f>IF(ISBLANK(O67),"",IF(R15&gt;U15,"○",IF(R15&lt;U15,"×","△")))</f>
        <v/>
      </c>
      <c r="U15" s="328" t="str">
        <f>W13</f>
        <v/>
      </c>
      <c r="V15" s="328"/>
      <c r="W15" s="329"/>
      <c r="X15" s="329"/>
      <c r="Y15" s="329"/>
      <c r="Z15" s="329"/>
      <c r="AA15" s="329"/>
      <c r="AB15" s="327" t="str">
        <f>IF(ISBLANK(O61),"",O61)</f>
        <v/>
      </c>
      <c r="AC15" s="327"/>
      <c r="AD15" s="6" t="str">
        <f>IF(ISBLANK(O61),"",IF(AB15&gt;AE15,"○",IF(AB15&lt;AE15,"×","△")))</f>
        <v/>
      </c>
      <c r="AE15" s="328" t="str">
        <f>IF(ISBLANK(S61),"",S61)</f>
        <v/>
      </c>
      <c r="AF15" s="328"/>
      <c r="AG15" s="316"/>
      <c r="AH15" s="316"/>
      <c r="AI15" s="7"/>
      <c r="AJ15" s="317"/>
      <c r="AK15" s="317"/>
      <c r="AL15" s="316"/>
      <c r="AM15" s="316"/>
      <c r="AN15" s="7"/>
      <c r="AO15" s="317"/>
      <c r="AP15" s="317"/>
      <c r="AQ15" s="159">
        <f>IF(ISBLANK($O$45),"",SUM(BD15*3+BE15))</f>
        <v>3</v>
      </c>
      <c r="AR15" s="159"/>
      <c r="AS15" s="159">
        <f>IF(ISBLANK($O$45),"",SUM(H15)+SUM(M15)+SUM(R15)+SUM(W15)+SUM(AB15)+SUM(AG15)+SUM(AL15))</f>
        <v>3</v>
      </c>
      <c r="AT15" s="159"/>
      <c r="AU15" s="159">
        <f>IF(ISBLANK($O$45),"",SUM(K15)+SUM(P15)+SUM(U15)+SUM(Z15)+SUM(AE15)+SUM(AJ15)+SUM(AO15))</f>
        <v>8</v>
      </c>
      <c r="AV15" s="159"/>
      <c r="AW15" s="159">
        <f>IF(ISBLANK(O45),"",AS15-AU15)</f>
        <v>-5</v>
      </c>
      <c r="AX15" s="159"/>
      <c r="AY15" s="159"/>
      <c r="AZ15" s="214">
        <v>3</v>
      </c>
      <c r="BA15" s="214"/>
      <c r="BB15" s="216">
        <f>IF(ISBLANK(S47),"",AQ15*10000+AW15*100+AS15)</f>
        <v>29503</v>
      </c>
      <c r="BD15" s="293">
        <f>COUNTIF(H15:AP16,"○")</f>
        <v>1</v>
      </c>
      <c r="BE15" s="293">
        <f>COUNTIF(H15:AP16,"△")</f>
        <v>0</v>
      </c>
      <c r="BF15" s="293">
        <f>SUM(AQ15*10000+AW15*100+AS15)</f>
        <v>29503</v>
      </c>
      <c r="BI15" s="191"/>
      <c r="BJ15" s="191"/>
      <c r="BK15" s="191"/>
      <c r="BL15" s="4"/>
    </row>
    <row r="16" spans="2:64" ht="14.25">
      <c r="B16" s="217"/>
      <c r="C16" s="330"/>
      <c r="D16" s="330"/>
      <c r="E16" s="330"/>
      <c r="F16" s="330"/>
      <c r="G16" s="330"/>
      <c r="H16" s="327"/>
      <c r="I16" s="327"/>
      <c r="J16" s="42"/>
      <c r="K16" s="328"/>
      <c r="L16" s="328"/>
      <c r="M16" s="327"/>
      <c r="N16" s="327"/>
      <c r="O16" s="42"/>
      <c r="P16" s="328"/>
      <c r="Q16" s="328"/>
      <c r="R16" s="327"/>
      <c r="S16" s="327"/>
      <c r="T16" s="42"/>
      <c r="U16" s="328"/>
      <c r="V16" s="328"/>
      <c r="W16" s="329"/>
      <c r="X16" s="329"/>
      <c r="Y16" s="329"/>
      <c r="Z16" s="329"/>
      <c r="AA16" s="329"/>
      <c r="AB16" s="327"/>
      <c r="AC16" s="327"/>
      <c r="AD16" s="8"/>
      <c r="AE16" s="328"/>
      <c r="AF16" s="328"/>
      <c r="AG16" s="316"/>
      <c r="AH16" s="316"/>
      <c r="AI16" s="9"/>
      <c r="AJ16" s="317"/>
      <c r="AK16" s="317"/>
      <c r="AL16" s="316"/>
      <c r="AM16" s="316"/>
      <c r="AN16" s="9"/>
      <c r="AO16" s="317"/>
      <c r="AP16" s="317"/>
      <c r="AQ16" s="159"/>
      <c r="AR16" s="159"/>
      <c r="AS16" s="159"/>
      <c r="AT16" s="159"/>
      <c r="AU16" s="159"/>
      <c r="AV16" s="159"/>
      <c r="AW16" s="159"/>
      <c r="AX16" s="159"/>
      <c r="AY16" s="159"/>
      <c r="AZ16" s="214"/>
      <c r="BA16" s="214"/>
      <c r="BB16" s="216"/>
      <c r="BD16" s="293"/>
      <c r="BE16" s="293"/>
      <c r="BF16" s="293"/>
      <c r="BI16" s="191"/>
      <c r="BJ16" s="191"/>
      <c r="BK16" s="191"/>
      <c r="BL16" s="4"/>
    </row>
    <row r="17" spans="2:64" ht="14.25" thickBot="1">
      <c r="B17" s="217">
        <v>5</v>
      </c>
      <c r="C17" s="330" t="str">
        <f>Sheet1!E15</f>
        <v>FC室田</v>
      </c>
      <c r="D17" s="330"/>
      <c r="E17" s="330"/>
      <c r="F17" s="330"/>
      <c r="G17" s="330"/>
      <c r="H17" s="327" t="str">
        <f>AE9</f>
        <v/>
      </c>
      <c r="I17" s="327"/>
      <c r="J17" s="6" t="str">
        <f>IF(ISBLANK(O65),"",IF(H17&gt;K17,"○",IF(H17&lt;K17,"×","△")))</f>
        <v/>
      </c>
      <c r="K17" s="328" t="str">
        <f>AB9</f>
        <v/>
      </c>
      <c r="L17" s="328"/>
      <c r="M17" s="327">
        <f>AE11</f>
        <v>5</v>
      </c>
      <c r="N17" s="327"/>
      <c r="O17" s="6" t="str">
        <f>IF(ISBLANK(O53),"",IF(M17&gt;P17,"○",IF(M17&lt;P17,"×","△")))</f>
        <v>○</v>
      </c>
      <c r="P17" s="328">
        <f>AB11</f>
        <v>1</v>
      </c>
      <c r="Q17" s="328"/>
      <c r="R17" s="327">
        <f>AE13</f>
        <v>10</v>
      </c>
      <c r="S17" s="327"/>
      <c r="T17" s="6" t="str">
        <f>IF(ISBLANK(O49),"",IF(R17&gt;U17,"○",IF(R17&lt;U17,"×","△")))</f>
        <v>○</v>
      </c>
      <c r="U17" s="328">
        <f>AB13</f>
        <v>0</v>
      </c>
      <c r="V17" s="328"/>
      <c r="W17" s="327" t="str">
        <f>AE15</f>
        <v/>
      </c>
      <c r="X17" s="327"/>
      <c r="Y17" s="6" t="str">
        <f>IF(ISBLANK(O61),"",IF(W17&gt;Z17,"○",IF(W17&lt;Z17,"×","△")))</f>
        <v/>
      </c>
      <c r="Z17" s="328" t="str">
        <f>AB15</f>
        <v/>
      </c>
      <c r="AA17" s="328"/>
      <c r="AB17" s="329"/>
      <c r="AC17" s="329"/>
      <c r="AD17" s="329"/>
      <c r="AE17" s="329"/>
      <c r="AF17" s="329"/>
      <c r="AG17" s="316" t="str">
        <f>IF(ISBLANK(O73),"",O73)</f>
        <v/>
      </c>
      <c r="AH17" s="316"/>
      <c r="AI17" s="7" t="str">
        <f>IF(ISBLANK(O73),"",IF(AG17&gt;AJ17,"○",IF(AG17&lt;AJ17,"×","△")))</f>
        <v/>
      </c>
      <c r="AJ17" s="317" t="str">
        <f>IF(ISBLANK(S73),"",S73)</f>
        <v/>
      </c>
      <c r="AK17" s="317"/>
      <c r="AL17" s="316"/>
      <c r="AM17" s="316"/>
      <c r="AN17" s="7"/>
      <c r="AO17" s="317"/>
      <c r="AP17" s="317"/>
      <c r="AQ17" s="159">
        <f>IF(ISBLANK($O$45),"",SUM(BD17*3+BE17))</f>
        <v>6</v>
      </c>
      <c r="AR17" s="159"/>
      <c r="AS17" s="159">
        <f>IF(ISBLANK($O$45),"",SUM(H17)+SUM(M17)+SUM(R17)+SUM(W17)+SUM(AB17)+SUM(AG17)+SUM(AL17))</f>
        <v>15</v>
      </c>
      <c r="AT17" s="159"/>
      <c r="AU17" s="210">
        <f>IF(ISBLANK($O$45),"",SUM(K17)+SUM(P17)+SUM(U17)+SUM(Z17)+SUM(AE17)+SUM(AJ17)+SUM(AO17))</f>
        <v>1</v>
      </c>
      <c r="AV17" s="211"/>
      <c r="AW17" s="159">
        <f>IF(ISBLANK(O45),"",AS17-AU17)</f>
        <v>14</v>
      </c>
      <c r="AX17" s="159"/>
      <c r="AY17" s="159"/>
      <c r="AZ17" s="214">
        <v>2</v>
      </c>
      <c r="BA17" s="214"/>
      <c r="BB17" s="216">
        <f>IF(ISBLANK(O49),"",AQ17*10000+AW17*100+AS17)</f>
        <v>61415</v>
      </c>
      <c r="BD17" s="293">
        <f>COUNTIF(H17:AP18,"○")</f>
        <v>2</v>
      </c>
      <c r="BE17" s="293">
        <f>COUNTIF(H17:AP18,"△")</f>
        <v>0</v>
      </c>
      <c r="BF17" s="293">
        <f>SUM(AQ17*10000+AW17*100+AS17)</f>
        <v>61415</v>
      </c>
      <c r="BI17" s="191"/>
      <c r="BJ17" s="191"/>
      <c r="BK17" s="191"/>
      <c r="BL17" s="4"/>
    </row>
    <row r="18" spans="2:64" ht="14.25">
      <c r="B18" s="217"/>
      <c r="C18" s="330"/>
      <c r="D18" s="330"/>
      <c r="E18" s="330"/>
      <c r="F18" s="330"/>
      <c r="G18" s="330"/>
      <c r="H18" s="327"/>
      <c r="I18" s="327"/>
      <c r="J18" s="42"/>
      <c r="K18" s="328"/>
      <c r="L18" s="328"/>
      <c r="M18" s="327"/>
      <c r="N18" s="327"/>
      <c r="O18" s="42"/>
      <c r="P18" s="328"/>
      <c r="Q18" s="328"/>
      <c r="R18" s="327"/>
      <c r="S18" s="327"/>
      <c r="T18" s="42"/>
      <c r="U18" s="328"/>
      <c r="V18" s="328"/>
      <c r="W18" s="327"/>
      <c r="X18" s="327"/>
      <c r="Y18" s="42"/>
      <c r="Z18" s="328"/>
      <c r="AA18" s="328"/>
      <c r="AB18" s="329"/>
      <c r="AC18" s="329"/>
      <c r="AD18" s="329"/>
      <c r="AE18" s="329"/>
      <c r="AF18" s="329"/>
      <c r="AG18" s="316"/>
      <c r="AH18" s="316"/>
      <c r="AI18" s="9"/>
      <c r="AJ18" s="317"/>
      <c r="AK18" s="317"/>
      <c r="AL18" s="316"/>
      <c r="AM18" s="316"/>
      <c r="AN18" s="9"/>
      <c r="AO18" s="317"/>
      <c r="AP18" s="317"/>
      <c r="AQ18" s="159"/>
      <c r="AR18" s="159"/>
      <c r="AS18" s="159"/>
      <c r="AT18" s="159"/>
      <c r="AU18" s="324"/>
      <c r="AV18" s="325"/>
      <c r="AW18" s="159"/>
      <c r="AX18" s="159"/>
      <c r="AY18" s="159"/>
      <c r="AZ18" s="214"/>
      <c r="BA18" s="214"/>
      <c r="BB18" s="216"/>
      <c r="BD18" s="293"/>
      <c r="BE18" s="293"/>
      <c r="BF18" s="293"/>
      <c r="BI18" s="191"/>
      <c r="BJ18" s="191"/>
      <c r="BK18" s="191"/>
      <c r="BL18" s="4"/>
    </row>
    <row r="19" spans="2:64" ht="14.25" thickBot="1">
      <c r="B19" s="217"/>
      <c r="C19" s="321"/>
      <c r="D19" s="322"/>
      <c r="E19" s="322"/>
      <c r="F19" s="322"/>
      <c r="G19" s="322"/>
      <c r="H19" s="316"/>
      <c r="I19" s="316"/>
      <c r="J19" s="7"/>
      <c r="K19" s="317"/>
      <c r="L19" s="317"/>
      <c r="M19" s="316"/>
      <c r="N19" s="316"/>
      <c r="O19" s="7"/>
      <c r="P19" s="317"/>
      <c r="Q19" s="317"/>
      <c r="R19" s="316"/>
      <c r="S19" s="316"/>
      <c r="T19" s="7"/>
      <c r="U19" s="317"/>
      <c r="V19" s="317"/>
      <c r="W19" s="316"/>
      <c r="X19" s="316"/>
      <c r="Y19" s="7"/>
      <c r="Z19" s="317"/>
      <c r="AA19" s="317"/>
      <c r="AB19" s="319" t="str">
        <f>AJ17</f>
        <v/>
      </c>
      <c r="AC19" s="319"/>
      <c r="AD19" s="7" t="str">
        <f>IF(ISBLANK(O73),"",IF(AB19&gt;AE19,"○",IF(AB19&lt;AE19,"×","△")))</f>
        <v/>
      </c>
      <c r="AE19" s="320" t="str">
        <f>AG17</f>
        <v/>
      </c>
      <c r="AF19" s="320"/>
      <c r="AG19" s="318"/>
      <c r="AH19" s="318"/>
      <c r="AI19" s="318"/>
      <c r="AJ19" s="318"/>
      <c r="AK19" s="318"/>
      <c r="AL19" s="316"/>
      <c r="AM19" s="316"/>
      <c r="AN19" s="7"/>
      <c r="AO19" s="317"/>
      <c r="AP19" s="317"/>
      <c r="AQ19" s="323"/>
      <c r="AR19" s="159"/>
      <c r="AS19" s="159"/>
      <c r="AT19" s="159"/>
      <c r="AU19" s="159"/>
      <c r="AV19" s="159"/>
      <c r="AW19" s="159"/>
      <c r="AX19" s="159"/>
      <c r="AY19" s="159"/>
      <c r="AZ19" s="214"/>
      <c r="BA19" s="214"/>
      <c r="BB19" s="216">
        <f>IF(ISBLANK(S49),"",AQ19*10000+AW19*100+AS19)</f>
        <v>0</v>
      </c>
      <c r="BD19" s="293">
        <f>COUNTIF(H19:AP20,"○")</f>
        <v>0</v>
      </c>
      <c r="BE19" s="293">
        <f>COUNTIF(H19:AP20,"△")</f>
        <v>0</v>
      </c>
      <c r="BF19" s="293">
        <f>SUM(AQ19*10000+AW19*100+AS19)</f>
        <v>0</v>
      </c>
      <c r="BI19" s="191"/>
      <c r="BJ19" s="191"/>
      <c r="BK19" s="191"/>
      <c r="BL19" s="4"/>
    </row>
    <row r="20" spans="2:64" ht="14.25">
      <c r="B20" s="217"/>
      <c r="C20" s="322"/>
      <c r="D20" s="322"/>
      <c r="E20" s="322"/>
      <c r="F20" s="322"/>
      <c r="G20" s="322"/>
      <c r="H20" s="316"/>
      <c r="I20" s="316"/>
      <c r="J20" s="10"/>
      <c r="K20" s="317"/>
      <c r="L20" s="317"/>
      <c r="M20" s="316"/>
      <c r="N20" s="316"/>
      <c r="O20" s="10"/>
      <c r="P20" s="317"/>
      <c r="Q20" s="317"/>
      <c r="R20" s="316"/>
      <c r="S20" s="316"/>
      <c r="T20" s="10"/>
      <c r="U20" s="317"/>
      <c r="V20" s="317"/>
      <c r="W20" s="316"/>
      <c r="X20" s="316"/>
      <c r="Y20" s="10"/>
      <c r="Z20" s="317"/>
      <c r="AA20" s="317"/>
      <c r="AB20" s="319"/>
      <c r="AC20" s="319"/>
      <c r="AD20" s="10"/>
      <c r="AE20" s="320"/>
      <c r="AF20" s="320"/>
      <c r="AG20" s="318"/>
      <c r="AH20" s="318"/>
      <c r="AI20" s="318"/>
      <c r="AJ20" s="318"/>
      <c r="AK20" s="318"/>
      <c r="AL20" s="316"/>
      <c r="AM20" s="316"/>
      <c r="AN20" s="9"/>
      <c r="AO20" s="317"/>
      <c r="AP20" s="317"/>
      <c r="AQ20" s="159"/>
      <c r="AR20" s="159"/>
      <c r="AS20" s="159"/>
      <c r="AT20" s="159"/>
      <c r="AU20" s="159"/>
      <c r="AV20" s="159"/>
      <c r="AW20" s="159"/>
      <c r="AX20" s="159"/>
      <c r="AY20" s="159"/>
      <c r="AZ20" s="214"/>
      <c r="BA20" s="214"/>
      <c r="BB20" s="216"/>
      <c r="BD20" s="293"/>
      <c r="BE20" s="293"/>
      <c r="BF20" s="293"/>
      <c r="BI20" s="191"/>
      <c r="BJ20" s="191"/>
      <c r="BK20" s="191"/>
      <c r="BL20" s="4"/>
    </row>
    <row r="21" spans="2:64" ht="14.25" thickBot="1">
      <c r="B21" s="217"/>
      <c r="C21" s="321"/>
      <c r="D21" s="322"/>
      <c r="E21" s="322"/>
      <c r="F21" s="322"/>
      <c r="G21" s="322"/>
      <c r="H21" s="316" t="str">
        <f>AO9</f>
        <v/>
      </c>
      <c r="I21" s="316"/>
      <c r="J21" s="7" t="str">
        <f>IF(ISBLANK(O55),"",IF(H21&gt;K21,"○",IF(H21&lt;K21,"×","△")))</f>
        <v/>
      </c>
      <c r="K21" s="317" t="str">
        <f>AL9</f>
        <v/>
      </c>
      <c r="L21" s="317"/>
      <c r="M21" s="316"/>
      <c r="N21" s="316"/>
      <c r="O21" s="7"/>
      <c r="P21" s="317"/>
      <c r="Q21" s="317"/>
      <c r="R21" s="316"/>
      <c r="S21" s="316"/>
      <c r="T21" s="7"/>
      <c r="U21" s="317"/>
      <c r="V21" s="317"/>
      <c r="W21" s="316"/>
      <c r="X21" s="316"/>
      <c r="Y21" s="7"/>
      <c r="Z21" s="317"/>
      <c r="AA21" s="317"/>
      <c r="AB21" s="319"/>
      <c r="AC21" s="319"/>
      <c r="AD21" s="7"/>
      <c r="AE21" s="320"/>
      <c r="AF21" s="320"/>
      <c r="AG21" s="316"/>
      <c r="AH21" s="316"/>
      <c r="AI21" s="7"/>
      <c r="AJ21" s="317"/>
      <c r="AK21" s="317"/>
      <c r="AL21" s="318"/>
      <c r="AM21" s="318"/>
      <c r="AN21" s="318"/>
      <c r="AO21" s="318"/>
      <c r="AP21" s="318"/>
      <c r="AQ21" s="159"/>
      <c r="AR21" s="159"/>
      <c r="AS21" s="159"/>
      <c r="AT21" s="159"/>
      <c r="AU21" s="159"/>
      <c r="AV21" s="159"/>
      <c r="AW21" s="159"/>
      <c r="AX21" s="159"/>
      <c r="AY21" s="159"/>
      <c r="AZ21" s="214"/>
      <c r="BA21" s="214"/>
      <c r="BB21" s="216">
        <f>IF(ISBLANK(S51),"",AQ21*10000+AW21*100+AS21)</f>
        <v>0</v>
      </c>
      <c r="BD21" s="293">
        <f>COUNTIF(H21:AP22,"○")</f>
        <v>0</v>
      </c>
      <c r="BE21" s="293">
        <f>COUNTIF(H21:AP22,"△")</f>
        <v>0</v>
      </c>
      <c r="BF21" s="293">
        <f>SUM(AQ21*10000+AW21*100+AS21)</f>
        <v>0</v>
      </c>
      <c r="BI21" s="191"/>
      <c r="BJ21" s="191"/>
      <c r="BK21" s="191"/>
      <c r="BL21" s="4"/>
    </row>
    <row r="22" spans="2:64" ht="14.25">
      <c r="B22" s="217"/>
      <c r="C22" s="322"/>
      <c r="D22" s="322"/>
      <c r="E22" s="322"/>
      <c r="F22" s="322"/>
      <c r="G22" s="322"/>
      <c r="H22" s="316"/>
      <c r="I22" s="316"/>
      <c r="J22" s="10"/>
      <c r="K22" s="317"/>
      <c r="L22" s="317"/>
      <c r="M22" s="316"/>
      <c r="N22" s="316"/>
      <c r="O22" s="10"/>
      <c r="P22" s="317"/>
      <c r="Q22" s="317"/>
      <c r="R22" s="316"/>
      <c r="S22" s="316"/>
      <c r="T22" s="10"/>
      <c r="U22" s="317"/>
      <c r="V22" s="317"/>
      <c r="W22" s="316"/>
      <c r="X22" s="316"/>
      <c r="Y22" s="10"/>
      <c r="Z22" s="317"/>
      <c r="AA22" s="317"/>
      <c r="AB22" s="319"/>
      <c r="AC22" s="319"/>
      <c r="AD22" s="10"/>
      <c r="AE22" s="320"/>
      <c r="AF22" s="320"/>
      <c r="AG22" s="316"/>
      <c r="AH22" s="316"/>
      <c r="AI22" s="10"/>
      <c r="AJ22" s="317"/>
      <c r="AK22" s="317"/>
      <c r="AL22" s="318"/>
      <c r="AM22" s="318"/>
      <c r="AN22" s="318"/>
      <c r="AO22" s="318"/>
      <c r="AP22" s="318"/>
      <c r="AQ22" s="159"/>
      <c r="AR22" s="159"/>
      <c r="AS22" s="159"/>
      <c r="AT22" s="159"/>
      <c r="AU22" s="159"/>
      <c r="AV22" s="159"/>
      <c r="AW22" s="159"/>
      <c r="AX22" s="159"/>
      <c r="AY22" s="159"/>
      <c r="AZ22" s="214"/>
      <c r="BA22" s="214"/>
      <c r="BB22" s="216"/>
      <c r="BD22" s="293"/>
      <c r="BE22" s="293"/>
      <c r="BF22" s="293"/>
      <c r="BI22" s="191"/>
      <c r="BJ22" s="191"/>
      <c r="BK22" s="191"/>
      <c r="BL22" s="4"/>
    </row>
    <row r="23" spans="2:64" ht="14.25">
      <c r="B23" s="40"/>
      <c r="C23" s="5"/>
      <c r="D23" s="5"/>
      <c r="E23" s="5"/>
      <c r="F23" s="5"/>
      <c r="G23" s="5"/>
      <c r="H23" s="313">
        <f>IF(ISBLANK(#REF!),"",AZ9)</f>
        <v>1</v>
      </c>
      <c r="I23" s="313"/>
      <c r="J23" s="313"/>
      <c r="K23" s="313"/>
      <c r="L23" s="313"/>
      <c r="M23" s="314">
        <f>IF(ISBLANK(#REF!),"",AZ11)</f>
        <v>4</v>
      </c>
      <c r="N23" s="314"/>
      <c r="O23" s="314"/>
      <c r="P23" s="314"/>
      <c r="Q23" s="314"/>
      <c r="R23" s="314">
        <f>IF(ISBLANK(#REF!),"",AZ13)</f>
        <v>5</v>
      </c>
      <c r="S23" s="314"/>
      <c r="T23" s="314"/>
      <c r="U23" s="314"/>
      <c r="V23" s="314"/>
      <c r="W23" s="314">
        <f>IF(ISBLANK(#REF!),"",AZ15)</f>
        <v>3</v>
      </c>
      <c r="X23" s="314"/>
      <c r="Y23" s="314"/>
      <c r="Z23" s="314"/>
      <c r="AA23" s="314"/>
      <c r="AB23" s="314">
        <f>IF(ISBLANK(#REF!),"",AZ17)</f>
        <v>2</v>
      </c>
      <c r="AC23" s="314"/>
      <c r="AD23" s="314"/>
      <c r="AE23" s="314"/>
      <c r="AF23" s="314"/>
      <c r="AG23" s="314">
        <f>IF(ISBLANK(#REF!),"",AZ19)</f>
        <v>0</v>
      </c>
      <c r="AH23" s="314"/>
      <c r="AI23" s="314"/>
      <c r="AJ23" s="314"/>
      <c r="AK23" s="314"/>
      <c r="AL23" s="315">
        <f>IF(ISBLANK(#REF!),"",AZ21)</f>
        <v>0</v>
      </c>
      <c r="AM23" s="315"/>
      <c r="AN23" s="315"/>
      <c r="AO23" s="315"/>
      <c r="AP23" s="315"/>
      <c r="AQ23" s="310"/>
      <c r="AR23" s="310"/>
      <c r="AS23" s="310"/>
      <c r="AT23" s="310"/>
      <c r="AU23" s="310"/>
      <c r="AV23" s="310"/>
      <c r="AW23" s="310"/>
      <c r="AX23" s="310"/>
      <c r="AY23" s="310"/>
      <c r="AZ23" s="310"/>
      <c r="BA23" s="310"/>
    </row>
    <row r="24" spans="2:64">
      <c r="B24" s="185" t="str">
        <f>IF(ISBLANK($K$2),"",$K$2)</f>
        <v>B</v>
      </c>
      <c r="C24" s="185"/>
      <c r="D24" s="185"/>
      <c r="E24" s="186" t="s">
        <v>17</v>
      </c>
      <c r="F24" s="186"/>
      <c r="G24" s="186"/>
      <c r="H24" s="311" t="str">
        <f>IF(ISBLANK(AZ9),"",IF(AZ9=1,C9,IF(AZ11=1,C11,IF(AZ13=1,C13,IF(AZ15=1,C15,IF(AZ17=1,C17,IF(AZ19=1,C19,)))))))</f>
        <v>FC国府</v>
      </c>
      <c r="I24" s="290"/>
      <c r="J24" s="290"/>
      <c r="K24" s="290"/>
      <c r="L24" s="290"/>
      <c r="M24" s="290"/>
      <c r="N24" s="290"/>
      <c r="O24" s="290"/>
      <c r="P24" s="290"/>
      <c r="Q24" s="290"/>
      <c r="R24" s="312" t="s">
        <v>10</v>
      </c>
      <c r="S24" s="312"/>
      <c r="T24" s="312"/>
      <c r="U24" s="297">
        <f>IF(ISBLANK(AZ9),"",IF(AZ9=1,AQ9,IF(AZ11=1,AQ11,IF(AZ13=1,AQ13,IF(AZ15=1,AQ15,IF(AZ17=1,AQ17,IF(AZ19=1,AQ19,)))))))</f>
        <v>6</v>
      </c>
      <c r="V24" s="297"/>
      <c r="W24" s="297"/>
      <c r="X24" s="188" t="s">
        <v>5</v>
      </c>
      <c r="Y24" s="188"/>
      <c r="Z24" s="188"/>
      <c r="AA24" s="297">
        <f>IF(ISBLANK(AZ9),"",IF(AZ9=1,AS9,IF(AZ11=1,AS11,IF(AZ13=1,AS13,IF(AZ15=1,AS15,IF(AZ17=1,AS17,IF(AZ19=1,AS19,)))))))</f>
        <v>17</v>
      </c>
      <c r="AB24" s="297"/>
      <c r="AC24" s="297"/>
      <c r="AD24" s="188" t="s">
        <v>1</v>
      </c>
      <c r="AE24" s="188"/>
      <c r="AF24" s="188"/>
      <c r="AG24" s="297">
        <f>IF(ISBLANK(AZ9),"",IF(AZ9=1,AU9,IF(AZ11=1,AU11,IF(AZ13=1,AU13,IF(AZ15=1,AU15,IF(AZ17=1,AU17,IF(AZ19=1,AU19,)))))))</f>
        <v>0</v>
      </c>
      <c r="AH24" s="297"/>
      <c r="AI24" s="297"/>
      <c r="AJ24" s="188" t="s">
        <v>6</v>
      </c>
      <c r="AK24" s="188"/>
      <c r="AL24" s="188"/>
      <c r="AM24" s="298">
        <f>IF(ISBLANK(AZ9),"",IF(AZ9=1,AW9,IF(AZ11=1,AW11,IF(AZ13=1,AW13,IF(AZ15=1,AW15,IF(AZ17=1,AW17,IF(AZ19=1,AW19,)))))))</f>
        <v>17</v>
      </c>
      <c r="AN24" s="299"/>
      <c r="AO24" s="300"/>
      <c r="BI24" s="41"/>
      <c r="BJ24" s="41"/>
      <c r="BK24" s="41"/>
    </row>
    <row r="25" spans="2:64">
      <c r="B25" s="185"/>
      <c r="C25" s="185"/>
      <c r="D25" s="185"/>
      <c r="E25" s="186"/>
      <c r="F25" s="186"/>
      <c r="G25" s="186"/>
      <c r="H25" s="290"/>
      <c r="I25" s="290"/>
      <c r="J25" s="290"/>
      <c r="K25" s="290"/>
      <c r="L25" s="290"/>
      <c r="M25" s="290"/>
      <c r="N25" s="290"/>
      <c r="O25" s="290"/>
      <c r="P25" s="290"/>
      <c r="Q25" s="290"/>
      <c r="R25" s="312"/>
      <c r="S25" s="312"/>
      <c r="T25" s="312"/>
      <c r="U25" s="297"/>
      <c r="V25" s="297"/>
      <c r="W25" s="297"/>
      <c r="X25" s="188"/>
      <c r="Y25" s="188"/>
      <c r="Z25" s="188"/>
      <c r="AA25" s="297"/>
      <c r="AB25" s="297"/>
      <c r="AC25" s="297"/>
      <c r="AD25" s="188"/>
      <c r="AE25" s="188"/>
      <c r="AF25" s="188"/>
      <c r="AG25" s="297"/>
      <c r="AH25" s="297"/>
      <c r="AI25" s="297"/>
      <c r="AJ25" s="188"/>
      <c r="AK25" s="188"/>
      <c r="AL25" s="188"/>
      <c r="AM25" s="301"/>
      <c r="AN25" s="302"/>
      <c r="AO25" s="303"/>
      <c r="BI25" s="41"/>
      <c r="BJ25" s="41"/>
      <c r="BK25" s="41"/>
    </row>
    <row r="26" spans="2:64">
      <c r="B26" s="185"/>
      <c r="C26" s="185"/>
      <c r="D26" s="185"/>
      <c r="E26" s="189" t="s">
        <v>18</v>
      </c>
      <c r="F26" s="189"/>
      <c r="G26" s="189"/>
      <c r="H26" s="311" t="str">
        <f>IF(ISBLANK(AZ9),"",IF(AZ9=2,C9,IF(AZ11=2,C11,IF(AZ13=2,C13,IF(AZ15=2,C15,IF(AZ17=2,C17,IF(AZ19=2,C19,)))))))</f>
        <v>FC室田</v>
      </c>
      <c r="I26" s="290"/>
      <c r="J26" s="290"/>
      <c r="K26" s="290"/>
      <c r="L26" s="290"/>
      <c r="M26" s="290"/>
      <c r="N26" s="290"/>
      <c r="O26" s="290"/>
      <c r="P26" s="290"/>
      <c r="Q26" s="290"/>
      <c r="R26" s="190" t="s">
        <v>10</v>
      </c>
      <c r="S26" s="190"/>
      <c r="T26" s="190"/>
      <c r="U26" s="297">
        <f>IF(ISBLANK(AZ9),"",IF(AZ9=2,AQ9,IF(AZ11=2,AQ11,IF(AZ13=2,AQ13,IF(AZ15=2,AQ15,IF(AZ17=2,AQ17,IF(AZ19=2,AQ19,)))))))</f>
        <v>6</v>
      </c>
      <c r="V26" s="297"/>
      <c r="W26" s="297"/>
      <c r="X26" s="168" t="s">
        <v>5</v>
      </c>
      <c r="Y26" s="168"/>
      <c r="Z26" s="168"/>
      <c r="AA26" s="297">
        <f>IF(ISBLANK(AZ9),"",IF(AZ9=2,AS9,IF(AZ11=2,AS11,IF(AZ13=2,AS13,IF(AZ15=2,AS15,IF(AZ17=2,AS17,IF(AZ19=2,AS19,)))))))</f>
        <v>15</v>
      </c>
      <c r="AB26" s="297"/>
      <c r="AC26" s="297"/>
      <c r="AD26" s="168" t="s">
        <v>1</v>
      </c>
      <c r="AE26" s="168"/>
      <c r="AF26" s="168"/>
      <c r="AG26" s="297">
        <f>IF(ISBLANK(AZ9),"",IF(AZ9=2,AU9,IF(AZ11=2,AU11,IF(AZ13=2,AU13,IF(AZ15=2,AU15,IF(AZ17=2,AU17,IF(AZ19=2,AU19,)))))))</f>
        <v>1</v>
      </c>
      <c r="AH26" s="297"/>
      <c r="AI26" s="297"/>
      <c r="AJ26" s="168" t="s">
        <v>6</v>
      </c>
      <c r="AK26" s="168"/>
      <c r="AL26" s="168"/>
      <c r="AM26" s="298">
        <f>IF(ISBLANK(AZ9),"",IF(AZ9=2,AW9,IF(AZ11=2,AW11,IF(AZ13=2,AW13,IF(AZ15=2,AW15,IF(AZ17=2,AW17,IF(AZ19=2,AW19,)))))))</f>
        <v>14</v>
      </c>
      <c r="AN26" s="299"/>
      <c r="AO26" s="300"/>
      <c r="BI26" s="41"/>
      <c r="BJ26" s="41"/>
      <c r="BK26" s="41"/>
    </row>
    <row r="27" spans="2:64">
      <c r="B27" s="158" t="s">
        <v>8</v>
      </c>
      <c r="C27" s="158"/>
      <c r="D27" s="158"/>
      <c r="E27" s="189"/>
      <c r="F27" s="189"/>
      <c r="G27" s="189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190"/>
      <c r="S27" s="190"/>
      <c r="T27" s="190"/>
      <c r="U27" s="297"/>
      <c r="V27" s="297"/>
      <c r="W27" s="297"/>
      <c r="X27" s="168"/>
      <c r="Y27" s="168"/>
      <c r="Z27" s="168"/>
      <c r="AA27" s="297"/>
      <c r="AB27" s="297"/>
      <c r="AC27" s="297"/>
      <c r="AD27" s="168"/>
      <c r="AE27" s="168"/>
      <c r="AF27" s="168"/>
      <c r="AG27" s="297"/>
      <c r="AH27" s="297"/>
      <c r="AI27" s="297"/>
      <c r="AJ27" s="168"/>
      <c r="AK27" s="168"/>
      <c r="AL27" s="168"/>
      <c r="AM27" s="301"/>
      <c r="AN27" s="302"/>
      <c r="AO27" s="303"/>
      <c r="BD27" s="292" t="s">
        <v>15</v>
      </c>
      <c r="BE27" s="292" t="s">
        <v>16</v>
      </c>
      <c r="BF27" s="292" t="s">
        <v>19</v>
      </c>
      <c r="BI27" s="292" t="s">
        <v>10</v>
      </c>
      <c r="BJ27" s="292" t="s">
        <v>11</v>
      </c>
      <c r="BK27" s="292" t="s">
        <v>12</v>
      </c>
      <c r="BL27" s="292" t="s">
        <v>20</v>
      </c>
    </row>
    <row r="28" spans="2:64">
      <c r="B28" s="158"/>
      <c r="C28" s="158"/>
      <c r="D28" s="158"/>
      <c r="E28" s="160" t="s">
        <v>7</v>
      </c>
      <c r="F28" s="161"/>
      <c r="G28" s="161"/>
      <c r="H28" s="295" t="str">
        <f>IF(ISBLANK(AZ9),"",IF(AZ9=3,C9,IF(AZ11=3,C11,IF(AZ13=3,C13,IF(AZ15=3,C15,IF(AZ17=3,C17,IF(AZ19=3,C19,)))))))</f>
        <v>パールライオンズ</v>
      </c>
      <c r="I28" s="296"/>
      <c r="J28" s="296"/>
      <c r="K28" s="296"/>
      <c r="L28" s="296"/>
      <c r="M28" s="296"/>
      <c r="N28" s="296"/>
      <c r="O28" s="296"/>
      <c r="P28" s="296"/>
      <c r="Q28" s="296"/>
      <c r="R28" s="166" t="s">
        <v>4</v>
      </c>
      <c r="S28" s="166"/>
      <c r="T28" s="166"/>
      <c r="U28" s="297">
        <f>IF(ISBLANK(AZ9),"",IF(AZ9=3,AQ9,IF(AZ11=3,AQ11,IF(AZ13=3,AQ13,IF(AZ15=3,AQ15,IF(AZ17=3,AQ17,IF(AZ19=3,AQ19,)))))))</f>
        <v>3</v>
      </c>
      <c r="V28" s="297"/>
      <c r="W28" s="297"/>
      <c r="X28" s="166" t="s">
        <v>5</v>
      </c>
      <c r="Y28" s="166"/>
      <c r="Z28" s="166"/>
      <c r="AA28" s="297">
        <f>IF(ISBLANK(AZ9),"",IF(AZ9=3,AS9,IF(AZ11=3,AS11,IF(AZ13=3,AS13,IF(AZ15=3,AS15,IF(AZ17=3,AS17,IF(AZ19=3,AS19,)))))))</f>
        <v>3</v>
      </c>
      <c r="AB28" s="297"/>
      <c r="AC28" s="297"/>
      <c r="AD28" s="166" t="s">
        <v>1</v>
      </c>
      <c r="AE28" s="166"/>
      <c r="AF28" s="166"/>
      <c r="AG28" s="297">
        <f>IF(ISBLANK(AZ9),"",IF(AZ9=3,AU9,IF(AZ11=3,AU11,IF(AZ13=3,AU13,IF(AZ15=3,AU15,IF(AZ17=3,AU17,IF(AZ19=3,AU19,)))))))</f>
        <v>8</v>
      </c>
      <c r="AH28" s="297"/>
      <c r="AI28" s="297"/>
      <c r="AJ28" s="166" t="s">
        <v>6</v>
      </c>
      <c r="AK28" s="166"/>
      <c r="AL28" s="166"/>
      <c r="AM28" s="304">
        <f>IF(ISBLANK(AZ9),"",IF(AZ9=3,AW9,IF(AZ11=3,AW11,IF(AZ13=3,AW13,IF(AZ15=3,AW15,IF(AZ17=3,AW17,IF(AZ19=3,AW19,)))))))</f>
        <v>-5</v>
      </c>
      <c r="AN28" s="305"/>
      <c r="AO28" s="306"/>
      <c r="AP28" s="181">
        <v>0</v>
      </c>
      <c r="AQ28" s="182"/>
      <c r="AR28" s="182" t="e">
        <f>NA()</f>
        <v>#N/A</v>
      </c>
      <c r="AS28" s="183"/>
      <c r="AT28" s="183"/>
      <c r="AU28" s="183"/>
      <c r="AV28" s="183"/>
      <c r="AW28" s="183"/>
      <c r="AX28" s="183"/>
      <c r="AY28" s="183"/>
      <c r="AZ28" s="183"/>
      <c r="BA28" s="183"/>
      <c r="BD28" s="292"/>
      <c r="BE28" s="292"/>
      <c r="BF28" s="292"/>
      <c r="BI28" s="292"/>
      <c r="BJ28" s="292"/>
      <c r="BK28" s="292"/>
      <c r="BL28" s="292"/>
    </row>
    <row r="29" spans="2:64">
      <c r="B29" s="158"/>
      <c r="C29" s="158"/>
      <c r="D29" s="158"/>
      <c r="E29" s="162"/>
      <c r="F29" s="163"/>
      <c r="G29" s="163"/>
      <c r="H29" s="296"/>
      <c r="I29" s="296"/>
      <c r="J29" s="296"/>
      <c r="K29" s="296"/>
      <c r="L29" s="296"/>
      <c r="M29" s="296"/>
      <c r="N29" s="296"/>
      <c r="O29" s="296"/>
      <c r="P29" s="296"/>
      <c r="Q29" s="296"/>
      <c r="R29" s="166"/>
      <c r="S29" s="166"/>
      <c r="T29" s="166"/>
      <c r="U29" s="297"/>
      <c r="V29" s="297"/>
      <c r="W29" s="297"/>
      <c r="X29" s="166"/>
      <c r="Y29" s="166"/>
      <c r="Z29" s="166"/>
      <c r="AA29" s="297"/>
      <c r="AB29" s="297"/>
      <c r="AC29" s="297"/>
      <c r="AD29" s="166"/>
      <c r="AE29" s="166"/>
      <c r="AF29" s="166"/>
      <c r="AG29" s="297"/>
      <c r="AH29" s="297"/>
      <c r="AI29" s="297"/>
      <c r="AJ29" s="166"/>
      <c r="AK29" s="166"/>
      <c r="AL29" s="166"/>
      <c r="AM29" s="307"/>
      <c r="AN29" s="308"/>
      <c r="AO29" s="309"/>
      <c r="AP29" s="181"/>
      <c r="AQ29" s="182"/>
      <c r="AR29" s="182"/>
      <c r="AS29" s="183"/>
      <c r="AT29" s="183"/>
      <c r="AU29" s="183"/>
      <c r="AV29" s="183"/>
      <c r="AW29" s="183"/>
      <c r="AX29" s="183"/>
      <c r="AY29" s="183"/>
      <c r="AZ29" s="183"/>
      <c r="BA29" s="183"/>
      <c r="BD29" s="292"/>
      <c r="BE29" s="292"/>
      <c r="BF29" s="292"/>
      <c r="BI29" s="292"/>
      <c r="BJ29" s="292"/>
      <c r="BK29" s="292"/>
      <c r="BL29" s="292"/>
    </row>
    <row r="30" spans="2:64">
      <c r="B30" s="294"/>
      <c r="C30" s="294"/>
      <c r="D30" s="294"/>
      <c r="E30" s="294"/>
      <c r="F30" s="294"/>
      <c r="G30" s="294"/>
      <c r="H30" s="153">
        <f>IF(H23=7,IF($AZ$9=3,H9,IF($AZ$11=3,H11,IF($AZ$13=3,H13,IF($AZ$15=3,H15,IF($AZ$17=3,H17,IF($AZ$19=3,H19,IF($AZ$21=3,H21,""))))))),0)</f>
        <v>0</v>
      </c>
      <c r="I30" s="153"/>
      <c r="J30" s="11" t="str">
        <f>IF(H23=7,IF($AZ$9=3,J9,IF($AZ$11=3,J11,IF($AZ$13=3,J13,IF($AZ$15=3,J15,IF($AZ$17=3,J17,IF($AZ$19=3,J19,IF($AZ$21=3,J21,""))))))),"")</f>
        <v/>
      </c>
      <c r="K30" s="153">
        <f>IF(H23=7,IF($AZ$9=3,K9,IF($AZ$11=3,K11,IF($AZ$13=3,K13,IF($AZ$15=3,K15,IF($AZ$17=3,K17,IF($AZ$19=3,K19,IF($AZ$21=3,K21,""))))))),0)</f>
        <v>0</v>
      </c>
      <c r="L30" s="153"/>
      <c r="M30" s="153">
        <f>IF(M23=7,IF($AZ$9=3,M9,IF($AZ$11=3,M11,IF($AZ$13=3,M13,IF($AZ$15=3,M15,IF($AZ$17=3,M17,IF($AZ$19=3,M19,IF($AZ$21=3,M21,""))))))),0)</f>
        <v>0</v>
      </c>
      <c r="N30" s="153"/>
      <c r="O30" s="11" t="str">
        <f>IF(M23=7,IF($AZ$9=3,O9,IF($AZ$11=3,O11,IF($AZ$13=3,O13,IF($AZ$15=3,O15,IF($AZ$17=3,O17,IF($AZ$19=3,O19,IF($AZ$21=3,O21,""))))))),"")</f>
        <v/>
      </c>
      <c r="P30" s="153">
        <f>IF(M23=7,IF($AZ$9=3,P9,IF($AZ$11=3,P11,IF($AZ$13=3,P13,IF($AZ$15=3,P15,IF($AZ$17=3,P17,IF($AZ$19=3,P19,IF($AZ$21=3,P21,""))))))),0)</f>
        <v>0</v>
      </c>
      <c r="Q30" s="153"/>
      <c r="R30" s="153">
        <f>IF(R23=7,IF($AZ$9=3,R9,IF($AZ$11=3,R11,IF($AZ$13=3,R13,IF($AZ$15=3,R15,IF($AZ$17=3,R17,IF($AZ$19=3,R19,IF($AZ$21=3,R21,""))))))),0)</f>
        <v>0</v>
      </c>
      <c r="S30" s="153"/>
      <c r="T30" s="11" t="str">
        <f>IF(R23=7,IF($AZ$9=3,T9,IF($AZ$11=3,T11,IF($AZ$13=3,T13,IF($AZ$15=3,T15,IF($AZ$17=3,T17,IF($AZ$19=3,T19,IF($AZ$21=3,T21,""))))))),"")</f>
        <v/>
      </c>
      <c r="U30" s="153">
        <f>IF(R23=7,IF($AZ$9=3,U9,IF($AZ$11=3,U11,IF($AZ$13=3,U13,IF($AZ$15=3,U15,IF($AZ$17=3,U17,IF($AZ$19=3,U19,IF($AZ$21=3,U21,""))))))),0)</f>
        <v>0</v>
      </c>
      <c r="V30" s="153"/>
      <c r="W30" s="153">
        <f>IF(W23=7,IF($AZ$9=3,W9,IF($AZ$11=3,W11,IF($AZ$13=3,W13,IF($AZ$15=3,W15,IF($AZ$17=3,W17,IF($AZ$19=3,W19,IF($AZ$21=3,W21,""))))))),0)</f>
        <v>0</v>
      </c>
      <c r="X30" s="153"/>
      <c r="Y30" s="11" t="str">
        <f>IF(W23=7,IF($AZ$9=3,Y9,IF($AZ$11=3,Y11,IF($AZ$13=3,Y13,IF($AZ$15=3,Y15,IF($AZ$17=3,Y17,IF($AZ$19=3,Y19,IF($AZ$21=3,Y21,""))))))),"")</f>
        <v/>
      </c>
      <c r="Z30" s="153">
        <f>IF(W23=7,IF($AZ$9=3,Z9,IF($AZ$11=3,Z11,IF($AZ$13=3,Z13,IF($AZ$15=3,Z15,IF($AZ$17=3,Z17,IF($AZ$19=3,Z19,IF($AZ$21=3,Z21,""))))))),0)</f>
        <v>0</v>
      </c>
      <c r="AA30" s="153"/>
      <c r="AB30" s="153">
        <f>IF(AB23=7,IF($AZ$9=3,AB9,IF($AZ$11=3,AB11,IF($AZ$13=3,AB13,IF($AZ$15=3,AB15,IF($AZ$17=3,AB17,IF($AZ$19=3,AB19,IF($AZ$21=3,AB21,""))))))),0)</f>
        <v>0</v>
      </c>
      <c r="AC30" s="153"/>
      <c r="AD30" s="11" t="str">
        <f>IF(AB23=7,IF($AZ$9=3,AD9,IF($AZ$11=3,AD11,IF($AZ$13=3,AD13,IF($AZ$15=3,AD15,IF($AZ$17=3,AD17,IF($AZ$19=3,AD19,IF($AZ$21=3,AD21,""))))))),"")</f>
        <v/>
      </c>
      <c r="AE30" s="153">
        <f>IF(AB23=7,IF($AZ$9=3,AE9,IF($AZ$11=3,AE11,IF($AZ$13=3,AE13,IF($AZ$15=3,AE15,IF($AZ$17=3,AE17,IF($AZ$19=3,AE19,IF($AZ$21=3,AE21,""))))))),0)</f>
        <v>0</v>
      </c>
      <c r="AF30" s="153"/>
      <c r="AG30" s="153">
        <f>IF(AG23=7,IF($AZ$9=3,AG9,IF($AZ$11=3,AG11,IF($AZ$13=3,AG13,IF($AZ$15=3,AG15,IF($AZ$17=3,AG17,IF($AZ$19=3,AG19,IF($AZ$21=3,AG21,""))))))),0)</f>
        <v>0</v>
      </c>
      <c r="AH30" s="153"/>
      <c r="AI30" s="11" t="str">
        <f>IF(AG23=7,IF($AZ$9=3,AI9,IF($AZ$11=3,AI11,IF($AZ$13=3,AI13,IF($AZ$15=3,AI15,IF($AZ$17=3,AI17,IF($AZ$19=3,AI19,IF($AZ$21=3,AI21,""))))))),"")</f>
        <v/>
      </c>
      <c r="AJ30" s="153">
        <f>IF(AG23=7,IF($AZ$9=3,AJ9,IF($AZ$11=3,AJ11,IF($AZ$13=3,AJ13,IF($AZ$15=3,AJ15,IF($AZ$17=3,AJ17,IF($AZ$19=3,AJ19,IF($AZ$21=3,AJ21,""))))))),0)</f>
        <v>0</v>
      </c>
      <c r="AK30" s="153"/>
      <c r="AL30" s="153">
        <f>IF(AL23=7,IF($AZ$9=3,AL9,IF($AZ$11=3,AL11,IF($AZ$13=3,AL13,IF($AZ$15=3,AL15,IF($AZ$17=3,AL17,IF($AZ$19=3,AL19,IF($AZ$21=3,AL21,""))))))),0)</f>
        <v>0</v>
      </c>
      <c r="AM30" s="153"/>
      <c r="AN30" s="11" t="str">
        <f>IF(AL23=7,IF($AZ$9=3,AN9,IF($AZ$11=3,AN11,IF($AZ$13=3,AN13,IF($AZ$15=3,AN15,IF($AZ$17=3,AN17,IF($AZ$19=3,AN19,IF($AZ$21=3,AN21,""))))))),"")</f>
        <v/>
      </c>
      <c r="AO30" s="153">
        <f>IF(AL23=7,IF($AZ$9=3,AO9,IF($AZ$11=3,AO11,IF($AZ$13=3,AO13,IF($AZ$15=3,AO15,IF($AZ$17=3,AO17,IF($AZ$19=3,AO19,IF($AZ$21=3,AO21,""))))))),0)</f>
        <v>0</v>
      </c>
      <c r="AP30" s="154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D30" s="293">
        <f>COUNTIF(H30:AP31,"○")</f>
        <v>0</v>
      </c>
      <c r="BE30" s="293">
        <f>COUNTIF(C30:AL31,"△")</f>
        <v>0</v>
      </c>
      <c r="BF30" s="293">
        <f>COUNTIF(C30:AK31,"×")</f>
        <v>0</v>
      </c>
      <c r="BI30" s="159">
        <f>IF(ISBLANK($O$45),"",SUM(BD30*3+BE30))</f>
        <v>0</v>
      </c>
      <c r="BJ30" s="159">
        <f>($H$30+$M$30+$R$30+$W$30+$AB$30+$AG$30+$AL$30)</f>
        <v>0</v>
      </c>
      <c r="BK30" s="293">
        <f>K30+P30+U30+Z30+AE30+AJ30+AO30</f>
        <v>0</v>
      </c>
      <c r="BL30" s="292" t="s">
        <v>21</v>
      </c>
    </row>
    <row r="31" spans="2:64">
      <c r="B31" s="294"/>
      <c r="C31" s="294"/>
      <c r="D31" s="294"/>
      <c r="E31" s="294"/>
      <c r="F31" s="294"/>
      <c r="G31" s="294"/>
      <c r="H31" s="153"/>
      <c r="I31" s="153"/>
      <c r="J31" s="12"/>
      <c r="K31" s="153"/>
      <c r="L31" s="153"/>
      <c r="M31" s="153"/>
      <c r="N31" s="153"/>
      <c r="O31" s="12"/>
      <c r="P31" s="153"/>
      <c r="Q31" s="153"/>
      <c r="R31" s="153"/>
      <c r="S31" s="153"/>
      <c r="T31" s="12"/>
      <c r="U31" s="153"/>
      <c r="V31" s="153"/>
      <c r="W31" s="153"/>
      <c r="X31" s="153"/>
      <c r="Y31" s="12"/>
      <c r="Z31" s="153"/>
      <c r="AA31" s="153"/>
      <c r="AB31" s="153"/>
      <c r="AC31" s="153"/>
      <c r="AD31" s="12"/>
      <c r="AE31" s="153"/>
      <c r="AF31" s="153"/>
      <c r="AG31" s="153"/>
      <c r="AH31" s="153"/>
      <c r="AI31" s="12"/>
      <c r="AJ31" s="153"/>
      <c r="AK31" s="153"/>
      <c r="AL31" s="153"/>
      <c r="AM31" s="153"/>
      <c r="AN31" s="12"/>
      <c r="AO31" s="153"/>
      <c r="AP31" s="153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D31" s="293"/>
      <c r="BE31" s="293"/>
      <c r="BF31" s="293"/>
      <c r="BI31" s="159"/>
      <c r="BJ31" s="159"/>
      <c r="BK31" s="293"/>
      <c r="BL31" s="292"/>
    </row>
    <row r="32" spans="2:64">
      <c r="B32" s="151" t="s">
        <v>22</v>
      </c>
      <c r="C32" s="151"/>
      <c r="D32" s="151"/>
      <c r="E32" s="152"/>
      <c r="F32" s="152"/>
      <c r="G32" s="152"/>
      <c r="H32" s="291" t="s">
        <v>2</v>
      </c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I32" s="290" t="e">
        <f>IF(#REF!="","",IF($AZ$9=3,$AQ$9,IF($AZ$11=3,$AQ$11,IF($AZ$13=3,$AQ$13,IF($AZ$15=3,$AQ$15,IF($AZ$17=3,$AQ$17,IF($AZ$19=3,$AQ$19,IF($AZ$21=3,$AQ$21,""))))))))</f>
        <v>#REF!</v>
      </c>
      <c r="BJ32" s="290" t="e">
        <f>IF(#REF!="","",IF($AZ$9=3,$AS$9,IF($AZ$11=3,$AS$11,IF($AZ$13=3,$AS$13,IF($AZ$15=3,$AS$15,IF($AZ$17=3,$AS$17,IF($AZ$19=3,$AS$19,IF($AZ$21=3,$AS$21,""))))))))</f>
        <v>#REF!</v>
      </c>
      <c r="BK32" s="290" t="e">
        <f>IF(#REF!="","",IF($AZ$9=3,$AU$9,IF($AZ$11=3,$AU$11,IF($AZ$13=3,$AU$13,IF($AZ$15=3,$AU$15,IF($AZ$17=3,$AU$17,IF($AZ$19=3,$AU$19,IF($AZ$21=3,$AU$21,""))))))))</f>
        <v>#REF!</v>
      </c>
      <c r="BL32" s="290" t="e">
        <f>IF(#REF!="","",IF($AZ$9=3,$C$9,IF($AZ$11=3,$C$11,IF($AZ$13=3,$C$13,IF($AZ$15=3,$C$15,IF($AZ$17=3,$C$17,IF($AZ$19=3,$C$19,IF($AZ$21=3,$C$21,""))))))))</f>
        <v>#REF!</v>
      </c>
    </row>
    <row r="33" spans="2:64">
      <c r="B33" s="151"/>
      <c r="C33" s="151"/>
      <c r="D33" s="151"/>
      <c r="E33" s="152"/>
      <c r="F33" s="152"/>
      <c r="G33" s="152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I33" s="290"/>
      <c r="BJ33" s="290"/>
      <c r="BK33" s="290"/>
      <c r="BL33" s="290"/>
    </row>
    <row r="34" spans="2:64">
      <c r="B34" s="151"/>
      <c r="C34" s="151"/>
      <c r="D34" s="151"/>
      <c r="E34" s="152"/>
      <c r="F34" s="152"/>
      <c r="G34" s="152"/>
      <c r="H34" s="291" t="s">
        <v>3</v>
      </c>
      <c r="I34" s="291"/>
      <c r="J34" s="291"/>
      <c r="K34" s="291"/>
      <c r="L34" s="291"/>
      <c r="M34" s="291"/>
      <c r="N34" s="291"/>
      <c r="O34" s="291"/>
      <c r="P34" s="291"/>
      <c r="Q34" s="291"/>
      <c r="R34" s="291"/>
      <c r="S34" s="291"/>
      <c r="T34" s="291"/>
      <c r="U34" s="291"/>
      <c r="V34" s="291"/>
      <c r="W34" s="291"/>
      <c r="X34" s="291"/>
      <c r="Y34" s="291"/>
      <c r="Z34" s="291"/>
      <c r="AA34" s="291"/>
      <c r="AB34" s="291"/>
      <c r="AC34" s="291"/>
      <c r="AD34" s="291"/>
      <c r="AE34" s="291"/>
      <c r="AF34" s="291"/>
      <c r="AG34" s="291"/>
      <c r="AH34" s="291"/>
      <c r="AI34" s="291"/>
      <c r="AJ34" s="291"/>
      <c r="AK34" s="291"/>
      <c r="AL34" s="291"/>
      <c r="AM34" s="291"/>
      <c r="AN34" s="291"/>
      <c r="AO34" s="291"/>
      <c r="AP34" s="291"/>
      <c r="AQ34" s="291"/>
      <c r="AR34" s="291"/>
      <c r="AS34" s="291"/>
      <c r="AT34" s="291"/>
      <c r="AU34" s="291"/>
      <c r="AV34" s="291"/>
      <c r="AW34" s="291"/>
      <c r="AX34" s="291"/>
      <c r="AY34" s="291"/>
      <c r="AZ34" s="291"/>
      <c r="BA34" s="291"/>
      <c r="BG34" s="13"/>
      <c r="BH34" s="292" t="s">
        <v>23</v>
      </c>
      <c r="BI34" s="292" t="e">
        <f>BI32-BI30</f>
        <v>#REF!</v>
      </c>
      <c r="BJ34" s="292" t="e">
        <f>BJ32-BJ30</f>
        <v>#REF!</v>
      </c>
      <c r="BK34" s="292" t="e">
        <f>BK32-BK30</f>
        <v>#REF!</v>
      </c>
    </row>
    <row r="35" spans="2:64">
      <c r="B35" s="151"/>
      <c r="C35" s="151"/>
      <c r="D35" s="151"/>
      <c r="E35" s="152"/>
      <c r="F35" s="152"/>
      <c r="G35" s="152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291"/>
      <c r="T35" s="291"/>
      <c r="U35" s="291"/>
      <c r="V35" s="291"/>
      <c r="W35" s="291"/>
      <c r="X35" s="291"/>
      <c r="Y35" s="291"/>
      <c r="Z35" s="291"/>
      <c r="AA35" s="291"/>
      <c r="AB35" s="291"/>
      <c r="AC35" s="291"/>
      <c r="AD35" s="291"/>
      <c r="AE35" s="291"/>
      <c r="AF35" s="291"/>
      <c r="AG35" s="291"/>
      <c r="AH35" s="291"/>
      <c r="AI35" s="291"/>
      <c r="AJ35" s="291"/>
      <c r="AK35" s="291"/>
      <c r="AL35" s="291"/>
      <c r="AM35" s="291"/>
      <c r="AN35" s="291"/>
      <c r="AO35" s="291"/>
      <c r="AP35" s="291"/>
      <c r="AQ35" s="291"/>
      <c r="AR35" s="291"/>
      <c r="AS35" s="291"/>
      <c r="AT35" s="291"/>
      <c r="AU35" s="291"/>
      <c r="AV35" s="291"/>
      <c r="AW35" s="291"/>
      <c r="AX35" s="291"/>
      <c r="AY35" s="291"/>
      <c r="AZ35" s="291"/>
      <c r="BA35" s="291"/>
      <c r="BG35" s="13"/>
      <c r="BH35" s="292"/>
      <c r="BI35" s="292"/>
      <c r="BJ35" s="292"/>
      <c r="BK35" s="292"/>
    </row>
    <row r="36" spans="2:64">
      <c r="B36" s="151"/>
      <c r="C36" s="151"/>
      <c r="D36" s="151"/>
      <c r="E36" s="152"/>
      <c r="F36" s="152"/>
      <c r="G36" s="152"/>
      <c r="H36" s="156" t="s">
        <v>73</v>
      </c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</row>
    <row r="37" spans="2:64">
      <c r="B37" s="151"/>
      <c r="C37" s="151"/>
      <c r="D37" s="151"/>
      <c r="E37" s="152"/>
      <c r="F37" s="152"/>
      <c r="G37" s="152"/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/>
      <c r="AM37" s="156"/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</row>
    <row r="38" spans="2:64">
      <c r="B38" s="151"/>
      <c r="C38" s="151"/>
      <c r="D38" s="151"/>
      <c r="E38" s="152"/>
      <c r="F38" s="152"/>
      <c r="G38" s="152"/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</row>
    <row r="39" spans="2:64">
      <c r="B39" s="151"/>
      <c r="C39" s="151"/>
      <c r="D39" s="151"/>
      <c r="E39" s="152"/>
      <c r="F39" s="152"/>
      <c r="G39" s="152"/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</row>
    <row r="40" spans="2:64" ht="21">
      <c r="B40" s="43"/>
      <c r="C40" s="43"/>
      <c r="D40" s="43"/>
      <c r="E40" s="44"/>
      <c r="F40" s="44"/>
      <c r="G40" s="44"/>
      <c r="H40" s="142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</row>
    <row r="41" spans="2:64">
      <c r="B41" s="39"/>
      <c r="C41" s="39"/>
      <c r="D41" s="39"/>
      <c r="E41" s="14"/>
      <c r="F41" s="14"/>
      <c r="G41" s="14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44" t="s">
        <v>37</v>
      </c>
      <c r="AI41" s="144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</row>
    <row r="42" spans="2:64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</row>
    <row r="43" spans="2:64" ht="13.5" customHeight="1">
      <c r="B43" s="14"/>
      <c r="C43" s="286" t="s">
        <v>181</v>
      </c>
      <c r="D43" s="287"/>
      <c r="E43" s="287"/>
      <c r="F43" s="287"/>
      <c r="G43" s="287"/>
      <c r="H43" s="287"/>
      <c r="I43" s="287"/>
      <c r="J43" s="287"/>
      <c r="K43" s="287"/>
      <c r="L43" s="287"/>
      <c r="M43" s="287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288" t="s">
        <v>36</v>
      </c>
      <c r="AI43" s="289"/>
      <c r="AJ43" s="289"/>
      <c r="AK43" s="289"/>
      <c r="AL43" s="289"/>
      <c r="AM43" s="289"/>
      <c r="AN43" s="14"/>
      <c r="AO43" s="14"/>
      <c r="AP43" s="14"/>
      <c r="AQ43" s="14"/>
      <c r="AR43" s="289" t="s">
        <v>24</v>
      </c>
      <c r="AS43" s="289"/>
      <c r="AT43" s="289"/>
      <c r="AU43" s="289"/>
      <c r="AV43" s="289"/>
      <c r="AW43" s="289"/>
    </row>
    <row r="44" spans="2:64">
      <c r="B44" s="14"/>
      <c r="C44" s="287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6"/>
      <c r="AH44" s="289"/>
      <c r="AI44" s="289"/>
      <c r="AJ44" s="289"/>
      <c r="AK44" s="289"/>
      <c r="AL44" s="289"/>
      <c r="AM44" s="289"/>
      <c r="AN44" s="14"/>
      <c r="AO44" s="14"/>
      <c r="AP44" s="14"/>
      <c r="AQ44" s="14"/>
      <c r="AR44" s="289"/>
      <c r="AS44" s="289"/>
      <c r="AT44" s="289"/>
      <c r="AU44" s="289"/>
      <c r="AV44" s="289"/>
      <c r="AW44" s="289"/>
    </row>
    <row r="45" spans="2:64" ht="13.5" customHeight="1">
      <c r="B45" s="272" t="s">
        <v>25</v>
      </c>
      <c r="C45" s="272"/>
      <c r="D45" s="123" t="s">
        <v>26</v>
      </c>
      <c r="E45" s="123"/>
      <c r="F45" s="123"/>
      <c r="G45" s="123"/>
      <c r="H45" s="282"/>
      <c r="I45" s="136" t="str">
        <f>C9</f>
        <v>FC国府</v>
      </c>
      <c r="J45" s="137"/>
      <c r="K45" s="137"/>
      <c r="L45" s="137"/>
      <c r="M45" s="137"/>
      <c r="N45" s="138"/>
      <c r="O45" s="133">
        <v>9</v>
      </c>
      <c r="P45" s="133"/>
      <c r="Q45" s="133"/>
      <c r="R45" s="17"/>
      <c r="S45" s="133">
        <v>0</v>
      </c>
      <c r="T45" s="133"/>
      <c r="U45" s="133"/>
      <c r="V45" s="131" t="str">
        <f>C13</f>
        <v>FC京ヶ島</v>
      </c>
      <c r="W45" s="131"/>
      <c r="X45" s="131"/>
      <c r="Y45" s="131"/>
      <c r="Z45" s="131"/>
      <c r="AA45" s="131"/>
      <c r="AB45" s="18"/>
      <c r="AC45" s="18"/>
      <c r="AD45" s="18"/>
      <c r="AE45" s="18"/>
      <c r="AF45" s="19"/>
      <c r="AG45" s="19"/>
      <c r="AH45" s="135" t="str">
        <f>C17</f>
        <v>FC室田</v>
      </c>
      <c r="AI45" s="135"/>
      <c r="AJ45" s="135"/>
      <c r="AK45" s="135"/>
      <c r="AL45" s="135"/>
      <c r="AM45" s="135"/>
      <c r="AN45" s="20"/>
      <c r="AO45" s="20"/>
      <c r="AP45" s="20"/>
      <c r="AQ45" s="20"/>
      <c r="AR45" s="135" t="str">
        <f>C11</f>
        <v>山名FC</v>
      </c>
      <c r="AS45" s="135"/>
      <c r="AT45" s="135"/>
      <c r="AU45" s="135"/>
      <c r="AV45" s="135"/>
      <c r="AW45" s="135"/>
    </row>
    <row r="46" spans="2:64">
      <c r="B46" s="272"/>
      <c r="C46" s="272"/>
      <c r="D46" s="123"/>
      <c r="E46" s="123"/>
      <c r="F46" s="123"/>
      <c r="G46" s="123"/>
      <c r="H46" s="282"/>
      <c r="I46" s="139"/>
      <c r="J46" s="140"/>
      <c r="K46" s="140"/>
      <c r="L46" s="140"/>
      <c r="M46" s="140"/>
      <c r="N46" s="141"/>
      <c r="O46" s="133"/>
      <c r="P46" s="133"/>
      <c r="Q46" s="133"/>
      <c r="R46" s="21"/>
      <c r="S46" s="133"/>
      <c r="T46" s="133"/>
      <c r="U46" s="133"/>
      <c r="V46" s="131"/>
      <c r="W46" s="131"/>
      <c r="X46" s="131"/>
      <c r="Y46" s="131"/>
      <c r="Z46" s="131"/>
      <c r="AA46" s="131"/>
      <c r="AB46" s="18"/>
      <c r="AC46" s="18"/>
      <c r="AD46" s="18"/>
      <c r="AE46" s="18"/>
      <c r="AF46" s="19"/>
      <c r="AG46" s="19"/>
      <c r="AH46" s="135"/>
      <c r="AI46" s="135"/>
      <c r="AJ46" s="135"/>
      <c r="AK46" s="135"/>
      <c r="AL46" s="135"/>
      <c r="AM46" s="135"/>
      <c r="AN46" s="20"/>
      <c r="AO46" s="20"/>
      <c r="AP46" s="20"/>
      <c r="AQ46" s="20"/>
      <c r="AR46" s="135"/>
      <c r="AS46" s="135"/>
      <c r="AT46" s="135"/>
      <c r="AU46" s="135"/>
      <c r="AV46" s="135"/>
      <c r="AW46" s="135"/>
    </row>
    <row r="47" spans="2:64" ht="13.5" customHeight="1">
      <c r="B47" s="272" t="s">
        <v>27</v>
      </c>
      <c r="C47" s="272"/>
      <c r="D47" s="281" t="s">
        <v>67</v>
      </c>
      <c r="E47" s="123"/>
      <c r="F47" s="123"/>
      <c r="G47" s="123"/>
      <c r="H47" s="282"/>
      <c r="I47" s="131" t="str">
        <f>C11</f>
        <v>山名FC</v>
      </c>
      <c r="J47" s="131"/>
      <c r="K47" s="131"/>
      <c r="L47" s="131"/>
      <c r="M47" s="131"/>
      <c r="N47" s="131"/>
      <c r="O47" s="133">
        <v>0</v>
      </c>
      <c r="P47" s="133"/>
      <c r="Q47" s="133"/>
      <c r="R47" s="17"/>
      <c r="S47" s="133">
        <v>3</v>
      </c>
      <c r="T47" s="133"/>
      <c r="U47" s="133"/>
      <c r="V47" s="131" t="str">
        <f>C15</f>
        <v>パールライオンズ</v>
      </c>
      <c r="W47" s="131"/>
      <c r="X47" s="131"/>
      <c r="Y47" s="131"/>
      <c r="Z47" s="131"/>
      <c r="AA47" s="131"/>
      <c r="AB47" s="22"/>
      <c r="AC47" s="22"/>
      <c r="AD47" s="22"/>
      <c r="AE47" s="22"/>
      <c r="AF47" s="22"/>
      <c r="AG47" s="22"/>
      <c r="AH47" s="132" t="str">
        <f>C9</f>
        <v>FC国府</v>
      </c>
      <c r="AI47" s="132"/>
      <c r="AJ47" s="132"/>
      <c r="AK47" s="132"/>
      <c r="AL47" s="132"/>
      <c r="AM47" s="132"/>
      <c r="AN47" s="20"/>
      <c r="AO47" s="20"/>
      <c r="AP47" s="20"/>
      <c r="AQ47" s="20"/>
      <c r="AR47" s="131" t="str">
        <f>C13</f>
        <v>FC京ヶ島</v>
      </c>
      <c r="AS47" s="131"/>
      <c r="AT47" s="131"/>
      <c r="AU47" s="131"/>
      <c r="AV47" s="131"/>
      <c r="AW47" s="131"/>
    </row>
    <row r="48" spans="2:64">
      <c r="B48" s="272"/>
      <c r="C48" s="272"/>
      <c r="D48" s="123"/>
      <c r="E48" s="123"/>
      <c r="F48" s="123"/>
      <c r="G48" s="123"/>
      <c r="H48" s="282"/>
      <c r="I48" s="131"/>
      <c r="J48" s="131"/>
      <c r="K48" s="131"/>
      <c r="L48" s="131"/>
      <c r="M48" s="131"/>
      <c r="N48" s="131"/>
      <c r="O48" s="133"/>
      <c r="P48" s="133"/>
      <c r="Q48" s="133"/>
      <c r="R48" s="21"/>
      <c r="S48" s="133"/>
      <c r="T48" s="133"/>
      <c r="U48" s="133"/>
      <c r="V48" s="131"/>
      <c r="W48" s="131"/>
      <c r="X48" s="131"/>
      <c r="Y48" s="131"/>
      <c r="Z48" s="131"/>
      <c r="AA48" s="131"/>
      <c r="AB48" s="22"/>
      <c r="AC48" s="22"/>
      <c r="AD48" s="22"/>
      <c r="AE48" s="22"/>
      <c r="AF48" s="22"/>
      <c r="AG48" s="22"/>
      <c r="AH48" s="132"/>
      <c r="AI48" s="132"/>
      <c r="AJ48" s="132"/>
      <c r="AK48" s="132"/>
      <c r="AL48" s="132"/>
      <c r="AM48" s="132"/>
      <c r="AN48" s="20"/>
      <c r="AO48" s="20"/>
      <c r="AP48" s="20"/>
      <c r="AQ48" s="20"/>
      <c r="AR48" s="131"/>
      <c r="AS48" s="131"/>
      <c r="AT48" s="131"/>
      <c r="AU48" s="131"/>
      <c r="AV48" s="131"/>
      <c r="AW48" s="131"/>
    </row>
    <row r="49" spans="2:50" ht="13.5" customHeight="1">
      <c r="B49" s="272" t="s">
        <v>28</v>
      </c>
      <c r="C49" s="272"/>
      <c r="D49" s="281" t="s">
        <v>68</v>
      </c>
      <c r="E49" s="123"/>
      <c r="F49" s="123"/>
      <c r="G49" s="123"/>
      <c r="H49" s="282"/>
      <c r="I49" s="131" t="str">
        <f>C13</f>
        <v>FC京ヶ島</v>
      </c>
      <c r="J49" s="131"/>
      <c r="K49" s="131"/>
      <c r="L49" s="131"/>
      <c r="M49" s="131"/>
      <c r="N49" s="131"/>
      <c r="O49" s="133">
        <v>0</v>
      </c>
      <c r="P49" s="133"/>
      <c r="Q49" s="133"/>
      <c r="R49" s="17"/>
      <c r="S49" s="133">
        <v>10</v>
      </c>
      <c r="T49" s="133"/>
      <c r="U49" s="133"/>
      <c r="V49" s="131" t="str">
        <f>C17</f>
        <v>FC室田</v>
      </c>
      <c r="W49" s="131"/>
      <c r="X49" s="131"/>
      <c r="Y49" s="131"/>
      <c r="Z49" s="131"/>
      <c r="AA49" s="131"/>
      <c r="AB49" s="22"/>
      <c r="AC49" s="22"/>
      <c r="AD49" s="22"/>
      <c r="AE49" s="22"/>
      <c r="AF49" s="22"/>
      <c r="AG49" s="22"/>
      <c r="AH49" s="131" t="str">
        <f>C11</f>
        <v>山名FC</v>
      </c>
      <c r="AI49" s="131"/>
      <c r="AJ49" s="131"/>
      <c r="AK49" s="131"/>
      <c r="AL49" s="131"/>
      <c r="AM49" s="131"/>
      <c r="AN49" s="20"/>
      <c r="AO49" s="20"/>
      <c r="AP49" s="20"/>
      <c r="AQ49" s="20"/>
      <c r="AR49" s="131" t="str">
        <f>C15</f>
        <v>パールライオンズ</v>
      </c>
      <c r="AS49" s="131"/>
      <c r="AT49" s="131"/>
      <c r="AU49" s="131"/>
      <c r="AV49" s="131"/>
      <c r="AW49" s="131"/>
    </row>
    <row r="50" spans="2:50">
      <c r="B50" s="272"/>
      <c r="C50" s="272"/>
      <c r="D50" s="123"/>
      <c r="E50" s="123"/>
      <c r="F50" s="123"/>
      <c r="G50" s="123"/>
      <c r="H50" s="282"/>
      <c r="I50" s="131"/>
      <c r="J50" s="131"/>
      <c r="K50" s="131"/>
      <c r="L50" s="131"/>
      <c r="M50" s="131"/>
      <c r="N50" s="131"/>
      <c r="O50" s="133"/>
      <c r="P50" s="133"/>
      <c r="Q50" s="133"/>
      <c r="R50" s="21"/>
      <c r="S50" s="133"/>
      <c r="T50" s="133"/>
      <c r="U50" s="133"/>
      <c r="V50" s="131"/>
      <c r="W50" s="131"/>
      <c r="X50" s="131"/>
      <c r="Y50" s="131"/>
      <c r="Z50" s="131"/>
      <c r="AA50" s="131"/>
      <c r="AB50" s="22"/>
      <c r="AC50" s="22"/>
      <c r="AD50" s="22"/>
      <c r="AE50" s="22"/>
      <c r="AF50" s="22"/>
      <c r="AG50" s="22"/>
      <c r="AH50" s="131"/>
      <c r="AI50" s="131"/>
      <c r="AJ50" s="131"/>
      <c r="AK50" s="131"/>
      <c r="AL50" s="131"/>
      <c r="AM50" s="131"/>
      <c r="AN50" s="20"/>
      <c r="AO50" s="20"/>
      <c r="AP50" s="20"/>
      <c r="AQ50" s="20"/>
      <c r="AR50" s="131"/>
      <c r="AS50" s="131"/>
      <c r="AT50" s="131"/>
      <c r="AU50" s="131"/>
      <c r="AV50" s="131"/>
      <c r="AW50" s="131"/>
    </row>
    <row r="51" spans="2:50" ht="13.5" customHeight="1">
      <c r="B51" s="272" t="s">
        <v>29</v>
      </c>
      <c r="C51" s="272"/>
      <c r="D51" s="281" t="s">
        <v>69</v>
      </c>
      <c r="E51" s="123"/>
      <c r="F51" s="123"/>
      <c r="G51" s="123"/>
      <c r="H51" s="282"/>
      <c r="I51" s="134" t="str">
        <f>C9</f>
        <v>FC国府</v>
      </c>
      <c r="J51" s="134"/>
      <c r="K51" s="134"/>
      <c r="L51" s="134"/>
      <c r="M51" s="134"/>
      <c r="N51" s="134"/>
      <c r="O51" s="133">
        <v>8</v>
      </c>
      <c r="P51" s="133"/>
      <c r="Q51" s="133"/>
      <c r="R51" s="17"/>
      <c r="S51" s="133">
        <v>0</v>
      </c>
      <c r="T51" s="133"/>
      <c r="U51" s="133"/>
      <c r="V51" s="135" t="str">
        <f>C15</f>
        <v>パールライオンズ</v>
      </c>
      <c r="W51" s="135"/>
      <c r="X51" s="135"/>
      <c r="Y51" s="135"/>
      <c r="Z51" s="135"/>
      <c r="AA51" s="135"/>
      <c r="AB51" s="22"/>
      <c r="AC51" s="22"/>
      <c r="AD51" s="22"/>
      <c r="AE51" s="22"/>
      <c r="AF51" s="22"/>
      <c r="AG51" s="22"/>
      <c r="AH51" s="131" t="str">
        <f>C13</f>
        <v>FC京ヶ島</v>
      </c>
      <c r="AI51" s="131"/>
      <c r="AJ51" s="131"/>
      <c r="AK51" s="131"/>
      <c r="AL51" s="131"/>
      <c r="AM51" s="131"/>
      <c r="AN51" s="20"/>
      <c r="AO51" s="20"/>
      <c r="AP51" s="20"/>
      <c r="AQ51" s="20"/>
      <c r="AR51" s="135" t="str">
        <f>C17</f>
        <v>FC室田</v>
      </c>
      <c r="AS51" s="135"/>
      <c r="AT51" s="135"/>
      <c r="AU51" s="135"/>
      <c r="AV51" s="135"/>
      <c r="AW51" s="135"/>
    </row>
    <row r="52" spans="2:50">
      <c r="B52" s="272"/>
      <c r="C52" s="272"/>
      <c r="D52" s="123"/>
      <c r="E52" s="123"/>
      <c r="F52" s="123"/>
      <c r="G52" s="123"/>
      <c r="H52" s="282"/>
      <c r="I52" s="134"/>
      <c r="J52" s="134"/>
      <c r="K52" s="134"/>
      <c r="L52" s="134"/>
      <c r="M52" s="134"/>
      <c r="N52" s="134"/>
      <c r="O52" s="133"/>
      <c r="P52" s="133"/>
      <c r="Q52" s="133"/>
      <c r="R52" s="21"/>
      <c r="S52" s="133"/>
      <c r="T52" s="133"/>
      <c r="U52" s="133"/>
      <c r="V52" s="135"/>
      <c r="W52" s="135"/>
      <c r="X52" s="135"/>
      <c r="Y52" s="135"/>
      <c r="Z52" s="135"/>
      <c r="AA52" s="135"/>
      <c r="AB52" s="22"/>
      <c r="AC52" s="22"/>
      <c r="AD52" s="22"/>
      <c r="AE52" s="22"/>
      <c r="AF52" s="22"/>
      <c r="AG52" s="22"/>
      <c r="AH52" s="131"/>
      <c r="AI52" s="131"/>
      <c r="AJ52" s="131"/>
      <c r="AK52" s="131"/>
      <c r="AL52" s="131"/>
      <c r="AM52" s="131"/>
      <c r="AN52" s="20"/>
      <c r="AO52" s="20"/>
      <c r="AP52" s="20"/>
      <c r="AQ52" s="20"/>
      <c r="AR52" s="135"/>
      <c r="AS52" s="135"/>
      <c r="AT52" s="135"/>
      <c r="AU52" s="135"/>
      <c r="AV52" s="135"/>
      <c r="AW52" s="135"/>
    </row>
    <row r="53" spans="2:50" ht="13.5" customHeight="1">
      <c r="B53" s="272" t="s">
        <v>30</v>
      </c>
      <c r="C53" s="272"/>
      <c r="D53" s="281" t="s">
        <v>70</v>
      </c>
      <c r="E53" s="123"/>
      <c r="F53" s="123"/>
      <c r="G53" s="123"/>
      <c r="H53" s="282"/>
      <c r="I53" s="131" t="str">
        <f>C11</f>
        <v>山名FC</v>
      </c>
      <c r="J53" s="131"/>
      <c r="K53" s="131"/>
      <c r="L53" s="131"/>
      <c r="M53" s="131"/>
      <c r="N53" s="131"/>
      <c r="O53" s="133">
        <v>1</v>
      </c>
      <c r="P53" s="133"/>
      <c r="Q53" s="133"/>
      <c r="R53" s="17"/>
      <c r="S53" s="133">
        <v>5</v>
      </c>
      <c r="T53" s="133"/>
      <c r="U53" s="133"/>
      <c r="V53" s="131" t="str">
        <f>C17</f>
        <v>FC室田</v>
      </c>
      <c r="W53" s="131"/>
      <c r="X53" s="131"/>
      <c r="Y53" s="131"/>
      <c r="Z53" s="131"/>
      <c r="AA53" s="131"/>
      <c r="AB53" s="22"/>
      <c r="AC53" s="22"/>
      <c r="AD53" s="22"/>
      <c r="AE53" s="22"/>
      <c r="AF53" s="22"/>
      <c r="AG53" s="22"/>
      <c r="AH53" s="131" t="str">
        <f>C15</f>
        <v>パールライオンズ</v>
      </c>
      <c r="AI53" s="131"/>
      <c r="AJ53" s="131"/>
      <c r="AK53" s="131"/>
      <c r="AL53" s="131"/>
      <c r="AM53" s="131"/>
      <c r="AN53" s="20"/>
      <c r="AO53" s="20"/>
      <c r="AP53" s="20"/>
      <c r="AQ53" s="20"/>
      <c r="AR53" s="132" t="str">
        <f>C9</f>
        <v>FC国府</v>
      </c>
      <c r="AS53" s="132"/>
      <c r="AT53" s="132"/>
      <c r="AU53" s="132"/>
      <c r="AV53" s="132"/>
      <c r="AW53" s="132"/>
    </row>
    <row r="54" spans="2:50">
      <c r="B54" s="272"/>
      <c r="C54" s="272"/>
      <c r="D54" s="123"/>
      <c r="E54" s="123"/>
      <c r="F54" s="123"/>
      <c r="G54" s="123"/>
      <c r="H54" s="282"/>
      <c r="I54" s="131"/>
      <c r="J54" s="131"/>
      <c r="K54" s="131"/>
      <c r="L54" s="131"/>
      <c r="M54" s="131"/>
      <c r="N54" s="131"/>
      <c r="O54" s="133"/>
      <c r="P54" s="133"/>
      <c r="Q54" s="133"/>
      <c r="R54" s="21"/>
      <c r="S54" s="133"/>
      <c r="T54" s="133"/>
      <c r="U54" s="133"/>
      <c r="V54" s="131"/>
      <c r="W54" s="131"/>
      <c r="X54" s="131"/>
      <c r="Y54" s="131"/>
      <c r="Z54" s="131"/>
      <c r="AA54" s="131"/>
      <c r="AB54" s="22"/>
      <c r="AC54" s="22"/>
      <c r="AD54" s="22"/>
      <c r="AE54" s="22"/>
      <c r="AF54" s="22"/>
      <c r="AG54" s="22"/>
      <c r="AH54" s="131"/>
      <c r="AI54" s="131"/>
      <c r="AJ54" s="131"/>
      <c r="AK54" s="131"/>
      <c r="AL54" s="131"/>
      <c r="AM54" s="131"/>
      <c r="AN54" s="20"/>
      <c r="AO54" s="20"/>
      <c r="AP54" s="20"/>
      <c r="AQ54" s="20"/>
      <c r="AR54" s="132"/>
      <c r="AS54" s="132"/>
      <c r="AT54" s="132"/>
      <c r="AU54" s="132"/>
      <c r="AV54" s="132"/>
      <c r="AW54" s="132"/>
    </row>
    <row r="55" spans="2:50" ht="13.5" customHeight="1">
      <c r="B55" s="272"/>
      <c r="C55" s="272"/>
      <c r="D55" s="285" t="s">
        <v>183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5"/>
      <c r="P55" s="285"/>
      <c r="Q55" s="285"/>
      <c r="R55" s="285"/>
      <c r="S55" s="285"/>
      <c r="T55" s="285"/>
      <c r="U55" s="285"/>
      <c r="V55" s="274">
        <f>C21</f>
        <v>0</v>
      </c>
      <c r="W55" s="131"/>
      <c r="X55" s="131"/>
      <c r="Y55" s="131"/>
      <c r="Z55" s="131"/>
      <c r="AA55" s="275"/>
      <c r="AB55" s="22"/>
      <c r="AC55" s="22"/>
      <c r="AD55" s="22"/>
      <c r="AE55" s="22"/>
      <c r="AF55" s="22"/>
      <c r="AG55" s="22"/>
      <c r="AH55" s="274"/>
      <c r="AI55" s="131"/>
      <c r="AJ55" s="131"/>
      <c r="AK55" s="131"/>
      <c r="AL55" s="131"/>
      <c r="AM55" s="275"/>
      <c r="AN55" s="20"/>
      <c r="AO55" s="20"/>
      <c r="AP55" s="20"/>
      <c r="AQ55" s="20"/>
      <c r="AR55" s="274"/>
      <c r="AS55" s="131"/>
      <c r="AT55" s="131"/>
      <c r="AU55" s="131"/>
      <c r="AV55" s="131"/>
      <c r="AW55" s="275"/>
      <c r="AX55" s="4"/>
    </row>
    <row r="56" spans="2:50" ht="13.5" customHeight="1">
      <c r="B56" s="272"/>
      <c r="C56" s="272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119"/>
      <c r="W56" s="120"/>
      <c r="X56" s="120"/>
      <c r="Y56" s="120"/>
      <c r="Z56" s="120"/>
      <c r="AA56" s="121"/>
      <c r="AB56" s="22"/>
      <c r="AC56" s="22"/>
      <c r="AD56" s="22"/>
      <c r="AE56" s="22"/>
      <c r="AF56" s="22"/>
      <c r="AG56" s="22"/>
      <c r="AH56" s="119"/>
      <c r="AI56" s="120"/>
      <c r="AJ56" s="120"/>
      <c r="AK56" s="120"/>
      <c r="AL56" s="120"/>
      <c r="AM56" s="121"/>
      <c r="AN56" s="20"/>
      <c r="AO56" s="20"/>
      <c r="AP56" s="20"/>
      <c r="AQ56" s="20"/>
      <c r="AR56" s="119"/>
      <c r="AS56" s="120"/>
      <c r="AT56" s="120"/>
      <c r="AU56" s="120"/>
      <c r="AV56" s="120"/>
      <c r="AW56" s="121"/>
      <c r="AX56" s="4"/>
    </row>
    <row r="57" spans="2:50">
      <c r="B57" s="272"/>
      <c r="C57" s="272"/>
      <c r="D57" s="123"/>
      <c r="E57" s="273"/>
      <c r="F57" s="273"/>
      <c r="G57" s="273"/>
      <c r="H57" s="273"/>
      <c r="I57" s="116"/>
      <c r="J57" s="117"/>
      <c r="K57" s="117"/>
      <c r="L57" s="117"/>
      <c r="M57" s="117"/>
      <c r="N57" s="118"/>
      <c r="O57" s="125"/>
      <c r="P57" s="126"/>
      <c r="Q57" s="127"/>
      <c r="R57" s="21"/>
      <c r="S57" s="125"/>
      <c r="T57" s="126"/>
      <c r="U57" s="127"/>
      <c r="V57" s="110"/>
      <c r="W57" s="111"/>
      <c r="X57" s="111"/>
      <c r="Y57" s="111"/>
      <c r="Z57" s="111"/>
      <c r="AA57" s="112"/>
      <c r="AB57" s="22"/>
      <c r="AC57" s="22"/>
      <c r="AD57" s="22"/>
      <c r="AE57" s="22"/>
      <c r="AF57" s="22"/>
      <c r="AG57" s="22"/>
      <c r="AH57" s="110"/>
      <c r="AI57" s="111"/>
      <c r="AJ57" s="111"/>
      <c r="AK57" s="111"/>
      <c r="AL57" s="111"/>
      <c r="AM57" s="112"/>
      <c r="AN57" s="20"/>
      <c r="AO57" s="20"/>
      <c r="AP57" s="20"/>
      <c r="AQ57" s="20"/>
      <c r="AR57" s="116">
        <f>C21</f>
        <v>0</v>
      </c>
      <c r="AS57" s="117"/>
      <c r="AT57" s="117"/>
      <c r="AU57" s="117"/>
      <c r="AV57" s="117"/>
      <c r="AW57" s="118"/>
    </row>
    <row r="58" spans="2:50">
      <c r="B58" s="272"/>
      <c r="C58" s="272"/>
      <c r="D58" s="273"/>
      <c r="E58" s="273"/>
      <c r="F58" s="273"/>
      <c r="G58" s="273"/>
      <c r="H58" s="273"/>
      <c r="I58" s="119"/>
      <c r="J58" s="120"/>
      <c r="K58" s="120"/>
      <c r="L58" s="120"/>
      <c r="M58" s="120"/>
      <c r="N58" s="121"/>
      <c r="O58" s="128"/>
      <c r="P58" s="129"/>
      <c r="Q58" s="130"/>
      <c r="R58" s="21"/>
      <c r="S58" s="128"/>
      <c r="T58" s="129"/>
      <c r="U58" s="130"/>
      <c r="V58" s="113"/>
      <c r="W58" s="114"/>
      <c r="X58" s="114"/>
      <c r="Y58" s="114"/>
      <c r="Z58" s="114"/>
      <c r="AA58" s="115"/>
      <c r="AB58" s="22"/>
      <c r="AC58" s="22"/>
      <c r="AD58" s="22"/>
      <c r="AE58" s="22"/>
      <c r="AF58" s="22"/>
      <c r="AG58" s="22"/>
      <c r="AH58" s="113"/>
      <c r="AI58" s="114"/>
      <c r="AJ58" s="114"/>
      <c r="AK58" s="114"/>
      <c r="AL58" s="114"/>
      <c r="AM58" s="115"/>
      <c r="AN58" s="20"/>
      <c r="AO58" s="20"/>
      <c r="AP58" s="20"/>
      <c r="AQ58" s="20"/>
      <c r="AR58" s="119"/>
      <c r="AS58" s="120"/>
      <c r="AT58" s="120"/>
      <c r="AU58" s="120"/>
      <c r="AV58" s="120"/>
      <c r="AW58" s="121"/>
    </row>
    <row r="59" spans="2:50" ht="13.5" customHeight="1">
      <c r="B59" s="19"/>
      <c r="C59" s="145" t="s">
        <v>182</v>
      </c>
      <c r="D59" s="284"/>
      <c r="E59" s="284"/>
      <c r="F59" s="284"/>
      <c r="G59" s="284"/>
      <c r="H59" s="284"/>
      <c r="I59" s="284"/>
      <c r="J59" s="284"/>
      <c r="K59" s="284"/>
      <c r="L59" s="284"/>
      <c r="M59" s="284"/>
      <c r="N59" s="22"/>
      <c r="O59" s="23"/>
      <c r="P59" s="23"/>
      <c r="Q59" s="23"/>
      <c r="R59" s="24"/>
      <c r="S59" s="23"/>
      <c r="T59" s="23"/>
      <c r="U59" s="23"/>
      <c r="V59" s="25"/>
      <c r="W59" s="25"/>
      <c r="X59" s="25"/>
      <c r="Y59" s="25"/>
      <c r="Z59" s="25"/>
      <c r="AA59" s="25"/>
      <c r="AB59" s="22"/>
      <c r="AC59" s="22"/>
      <c r="AD59" s="22"/>
      <c r="AE59" s="22"/>
      <c r="AF59" s="22"/>
      <c r="AG59" s="22"/>
      <c r="AH59" s="25"/>
      <c r="AI59" s="25"/>
      <c r="AJ59" s="25"/>
      <c r="AK59" s="25"/>
      <c r="AL59" s="25"/>
      <c r="AM59" s="25"/>
      <c r="AN59" s="18"/>
      <c r="AO59" s="18"/>
      <c r="AP59" s="18"/>
      <c r="AQ59" s="18"/>
      <c r="AR59" s="25"/>
      <c r="AS59" s="25"/>
      <c r="AT59" s="25"/>
      <c r="AU59" s="25"/>
      <c r="AV59" s="25"/>
      <c r="AW59" s="25"/>
    </row>
    <row r="60" spans="2:50">
      <c r="B60" s="19"/>
      <c r="C60" s="284"/>
      <c r="D60" s="284"/>
      <c r="E60" s="284"/>
      <c r="F60" s="284"/>
      <c r="G60" s="284"/>
      <c r="H60" s="284"/>
      <c r="I60" s="284"/>
      <c r="J60" s="284"/>
      <c r="K60" s="284"/>
      <c r="L60" s="284"/>
      <c r="M60" s="284"/>
      <c r="N60" s="22"/>
      <c r="O60" s="23"/>
      <c r="P60" s="23"/>
      <c r="Q60" s="23"/>
      <c r="R60" s="24"/>
      <c r="S60" s="23"/>
      <c r="T60" s="23"/>
      <c r="U60" s="23"/>
      <c r="V60" s="25"/>
      <c r="W60" s="25"/>
      <c r="X60" s="25"/>
      <c r="Y60" s="25"/>
      <c r="Z60" s="25"/>
      <c r="AA60" s="25"/>
      <c r="AB60" s="22"/>
      <c r="AC60" s="22"/>
      <c r="AD60" s="22"/>
      <c r="AE60" s="22"/>
      <c r="AF60" s="22"/>
      <c r="AG60" s="22"/>
      <c r="AH60" s="25"/>
      <c r="AI60" s="25"/>
      <c r="AJ60" s="25"/>
      <c r="AK60" s="25"/>
      <c r="AL60" s="25"/>
      <c r="AM60" s="25"/>
      <c r="AN60" s="18"/>
      <c r="AO60" s="18"/>
      <c r="AP60" s="18"/>
      <c r="AQ60" s="18"/>
      <c r="AR60" s="25"/>
      <c r="AS60" s="25"/>
      <c r="AT60" s="25"/>
      <c r="AU60" s="25"/>
      <c r="AV60" s="25"/>
      <c r="AW60" s="25"/>
    </row>
    <row r="61" spans="2:50" ht="13.5" customHeight="1">
      <c r="B61" s="272" t="s">
        <v>25</v>
      </c>
      <c r="C61" s="272"/>
      <c r="D61" s="123" t="s">
        <v>26</v>
      </c>
      <c r="E61" s="123"/>
      <c r="F61" s="123"/>
      <c r="G61" s="123"/>
      <c r="H61" s="282"/>
      <c r="I61" s="131" t="str">
        <f>C15</f>
        <v>パールライオンズ</v>
      </c>
      <c r="J61" s="131"/>
      <c r="K61" s="131"/>
      <c r="L61" s="131"/>
      <c r="M61" s="131"/>
      <c r="N61" s="131"/>
      <c r="O61" s="133"/>
      <c r="P61" s="133"/>
      <c r="Q61" s="133"/>
      <c r="R61" s="17"/>
      <c r="S61" s="133"/>
      <c r="T61" s="133"/>
      <c r="U61" s="133"/>
      <c r="V61" s="131" t="str">
        <f>C17</f>
        <v>FC室田</v>
      </c>
      <c r="W61" s="131"/>
      <c r="X61" s="131"/>
      <c r="Y61" s="131"/>
      <c r="Z61" s="131"/>
      <c r="AA61" s="131"/>
      <c r="AB61" s="22"/>
      <c r="AC61" s="22"/>
      <c r="AD61" s="22"/>
      <c r="AE61" s="22"/>
      <c r="AF61" s="22"/>
      <c r="AG61" s="22"/>
      <c r="AH61" s="134" t="str">
        <f>C9</f>
        <v>FC国府</v>
      </c>
      <c r="AI61" s="134"/>
      <c r="AJ61" s="134"/>
      <c r="AK61" s="134"/>
      <c r="AL61" s="134"/>
      <c r="AM61" s="134"/>
      <c r="AN61" s="18"/>
      <c r="AO61" s="18"/>
      <c r="AP61" s="18"/>
      <c r="AQ61" s="18"/>
      <c r="AR61" s="131" t="str">
        <f>C11</f>
        <v>山名FC</v>
      </c>
      <c r="AS61" s="131"/>
      <c r="AT61" s="131"/>
      <c r="AU61" s="131"/>
      <c r="AV61" s="131"/>
      <c r="AW61" s="131"/>
    </row>
    <row r="62" spans="2:50">
      <c r="B62" s="272"/>
      <c r="C62" s="272"/>
      <c r="D62" s="123"/>
      <c r="E62" s="123"/>
      <c r="F62" s="123"/>
      <c r="G62" s="123"/>
      <c r="H62" s="282"/>
      <c r="I62" s="131"/>
      <c r="J62" s="131"/>
      <c r="K62" s="131"/>
      <c r="L62" s="131"/>
      <c r="M62" s="131"/>
      <c r="N62" s="131"/>
      <c r="O62" s="133"/>
      <c r="P62" s="133"/>
      <c r="Q62" s="133"/>
      <c r="R62" s="21"/>
      <c r="S62" s="133"/>
      <c r="T62" s="133"/>
      <c r="U62" s="133"/>
      <c r="V62" s="131"/>
      <c r="W62" s="131"/>
      <c r="X62" s="131"/>
      <c r="Y62" s="131"/>
      <c r="Z62" s="131"/>
      <c r="AA62" s="131"/>
      <c r="AB62" s="22"/>
      <c r="AC62" s="22"/>
      <c r="AD62" s="22"/>
      <c r="AE62" s="22"/>
      <c r="AF62" s="22"/>
      <c r="AG62" s="22"/>
      <c r="AH62" s="134"/>
      <c r="AI62" s="134"/>
      <c r="AJ62" s="134"/>
      <c r="AK62" s="134"/>
      <c r="AL62" s="134"/>
      <c r="AM62" s="134"/>
      <c r="AN62" s="18"/>
      <c r="AO62" s="18"/>
      <c r="AP62" s="18"/>
      <c r="AQ62" s="18"/>
      <c r="AR62" s="131"/>
      <c r="AS62" s="131"/>
      <c r="AT62" s="131"/>
      <c r="AU62" s="131"/>
      <c r="AV62" s="131"/>
      <c r="AW62" s="131"/>
    </row>
    <row r="63" spans="2:50" ht="13.5" customHeight="1">
      <c r="B63" s="272" t="s">
        <v>27</v>
      </c>
      <c r="C63" s="272"/>
      <c r="D63" s="281" t="s">
        <v>67</v>
      </c>
      <c r="E63" s="123"/>
      <c r="F63" s="123"/>
      <c r="G63" s="123"/>
      <c r="H63" s="282"/>
      <c r="I63" s="131" t="str">
        <f>C11</f>
        <v>山名FC</v>
      </c>
      <c r="J63" s="131"/>
      <c r="K63" s="131"/>
      <c r="L63" s="131"/>
      <c r="M63" s="131"/>
      <c r="N63" s="131"/>
      <c r="O63" s="133"/>
      <c r="P63" s="133"/>
      <c r="Q63" s="133"/>
      <c r="R63" s="17"/>
      <c r="S63" s="133"/>
      <c r="T63" s="133"/>
      <c r="U63" s="133"/>
      <c r="V63" s="131" t="str">
        <f>C13</f>
        <v>FC京ヶ島</v>
      </c>
      <c r="W63" s="131"/>
      <c r="X63" s="131"/>
      <c r="Y63" s="131"/>
      <c r="Z63" s="131"/>
      <c r="AA63" s="131"/>
      <c r="AB63" s="22"/>
      <c r="AC63" s="22"/>
      <c r="AD63" s="22"/>
      <c r="AE63" s="22"/>
      <c r="AF63" s="22"/>
      <c r="AG63" s="22"/>
      <c r="AH63" s="135" t="str">
        <f>C15</f>
        <v>パールライオンズ</v>
      </c>
      <c r="AI63" s="135"/>
      <c r="AJ63" s="135"/>
      <c r="AK63" s="135"/>
      <c r="AL63" s="135"/>
      <c r="AM63" s="135"/>
      <c r="AN63" s="18"/>
      <c r="AO63" s="18"/>
      <c r="AP63" s="18"/>
      <c r="AQ63" s="18"/>
      <c r="AR63" s="135" t="str">
        <f>C17</f>
        <v>FC室田</v>
      </c>
      <c r="AS63" s="135"/>
      <c r="AT63" s="135"/>
      <c r="AU63" s="135"/>
      <c r="AV63" s="135"/>
      <c r="AW63" s="135"/>
    </row>
    <row r="64" spans="2:50">
      <c r="B64" s="272"/>
      <c r="C64" s="272"/>
      <c r="D64" s="123"/>
      <c r="E64" s="123"/>
      <c r="F64" s="123"/>
      <c r="G64" s="123"/>
      <c r="H64" s="282"/>
      <c r="I64" s="131"/>
      <c r="J64" s="131"/>
      <c r="K64" s="131"/>
      <c r="L64" s="131"/>
      <c r="M64" s="131"/>
      <c r="N64" s="131"/>
      <c r="O64" s="133"/>
      <c r="P64" s="133"/>
      <c r="Q64" s="133"/>
      <c r="R64" s="21"/>
      <c r="S64" s="133"/>
      <c r="T64" s="133"/>
      <c r="U64" s="133"/>
      <c r="V64" s="131"/>
      <c r="W64" s="131"/>
      <c r="X64" s="131"/>
      <c r="Y64" s="131"/>
      <c r="Z64" s="131"/>
      <c r="AA64" s="131"/>
      <c r="AB64" s="22"/>
      <c r="AC64" s="22"/>
      <c r="AD64" s="22"/>
      <c r="AE64" s="22"/>
      <c r="AF64" s="22"/>
      <c r="AG64" s="22"/>
      <c r="AH64" s="135"/>
      <c r="AI64" s="135"/>
      <c r="AJ64" s="135"/>
      <c r="AK64" s="135"/>
      <c r="AL64" s="135"/>
      <c r="AM64" s="135"/>
      <c r="AN64" s="18"/>
      <c r="AO64" s="18"/>
      <c r="AP64" s="18"/>
      <c r="AQ64" s="18"/>
      <c r="AR64" s="135"/>
      <c r="AS64" s="135"/>
      <c r="AT64" s="135"/>
      <c r="AU64" s="135"/>
      <c r="AV64" s="135"/>
      <c r="AW64" s="135"/>
    </row>
    <row r="65" spans="2:50" ht="13.5" customHeight="1">
      <c r="B65" s="272" t="s">
        <v>28</v>
      </c>
      <c r="C65" s="272"/>
      <c r="D65" s="281" t="s">
        <v>68</v>
      </c>
      <c r="E65" s="123"/>
      <c r="F65" s="123"/>
      <c r="G65" s="123"/>
      <c r="H65" s="282"/>
      <c r="I65" s="134" t="str">
        <f>C9</f>
        <v>FC国府</v>
      </c>
      <c r="J65" s="134"/>
      <c r="K65" s="134"/>
      <c r="L65" s="134"/>
      <c r="M65" s="134"/>
      <c r="N65" s="134"/>
      <c r="O65" s="133"/>
      <c r="P65" s="133"/>
      <c r="Q65" s="133"/>
      <c r="R65" s="17"/>
      <c r="S65" s="133"/>
      <c r="T65" s="133"/>
      <c r="U65" s="133"/>
      <c r="V65" s="135" t="str">
        <f>C17</f>
        <v>FC室田</v>
      </c>
      <c r="W65" s="135"/>
      <c r="X65" s="135"/>
      <c r="Y65" s="135"/>
      <c r="Z65" s="135"/>
      <c r="AA65" s="135"/>
      <c r="AB65" s="26"/>
      <c r="AC65" s="26"/>
      <c r="AD65" s="26"/>
      <c r="AE65" s="26"/>
      <c r="AF65" s="26"/>
      <c r="AG65" s="26"/>
      <c r="AH65" s="131" t="str">
        <f>C11</f>
        <v>山名FC</v>
      </c>
      <c r="AI65" s="131"/>
      <c r="AJ65" s="131"/>
      <c r="AK65" s="131"/>
      <c r="AL65" s="131"/>
      <c r="AM65" s="131"/>
      <c r="AN65" s="18"/>
      <c r="AO65" s="18"/>
      <c r="AP65" s="18"/>
      <c r="AQ65" s="18"/>
      <c r="AR65" s="135" t="str">
        <f>C13</f>
        <v>FC京ヶ島</v>
      </c>
      <c r="AS65" s="135"/>
      <c r="AT65" s="135"/>
      <c r="AU65" s="135"/>
      <c r="AV65" s="135"/>
      <c r="AW65" s="135"/>
    </row>
    <row r="66" spans="2:50">
      <c r="B66" s="272"/>
      <c r="C66" s="272"/>
      <c r="D66" s="123"/>
      <c r="E66" s="123"/>
      <c r="F66" s="123"/>
      <c r="G66" s="123"/>
      <c r="H66" s="282"/>
      <c r="I66" s="134"/>
      <c r="J66" s="134"/>
      <c r="K66" s="134"/>
      <c r="L66" s="134"/>
      <c r="M66" s="134"/>
      <c r="N66" s="134"/>
      <c r="O66" s="133"/>
      <c r="P66" s="133"/>
      <c r="Q66" s="133"/>
      <c r="R66" s="21"/>
      <c r="S66" s="133"/>
      <c r="T66" s="133"/>
      <c r="U66" s="133"/>
      <c r="V66" s="135"/>
      <c r="W66" s="135"/>
      <c r="X66" s="135"/>
      <c r="Y66" s="135"/>
      <c r="Z66" s="135"/>
      <c r="AA66" s="135"/>
      <c r="AB66" s="26"/>
      <c r="AC66" s="26"/>
      <c r="AD66" s="26"/>
      <c r="AE66" s="26"/>
      <c r="AF66" s="26"/>
      <c r="AG66" s="26"/>
      <c r="AH66" s="131"/>
      <c r="AI66" s="131"/>
      <c r="AJ66" s="131"/>
      <c r="AK66" s="131"/>
      <c r="AL66" s="131"/>
      <c r="AM66" s="131"/>
      <c r="AN66" s="18"/>
      <c r="AO66" s="18"/>
      <c r="AP66" s="18"/>
      <c r="AQ66" s="18"/>
      <c r="AR66" s="135"/>
      <c r="AS66" s="135"/>
      <c r="AT66" s="135"/>
      <c r="AU66" s="135"/>
      <c r="AV66" s="135"/>
      <c r="AW66" s="135"/>
    </row>
    <row r="67" spans="2:50" ht="13.5" customHeight="1">
      <c r="B67" s="272" t="s">
        <v>29</v>
      </c>
      <c r="C67" s="272"/>
      <c r="D67" s="281" t="s">
        <v>69</v>
      </c>
      <c r="E67" s="123"/>
      <c r="F67" s="123"/>
      <c r="G67" s="123"/>
      <c r="H67" s="282"/>
      <c r="I67" s="131" t="str">
        <f>C13</f>
        <v>FC京ヶ島</v>
      </c>
      <c r="J67" s="131"/>
      <c r="K67" s="131"/>
      <c r="L67" s="131"/>
      <c r="M67" s="131"/>
      <c r="N67" s="131"/>
      <c r="O67" s="133"/>
      <c r="P67" s="133"/>
      <c r="Q67" s="133"/>
      <c r="R67" s="17"/>
      <c r="S67" s="133"/>
      <c r="T67" s="133"/>
      <c r="U67" s="133"/>
      <c r="V67" s="135" t="str">
        <f>C15</f>
        <v>パールライオンズ</v>
      </c>
      <c r="W67" s="135"/>
      <c r="X67" s="135"/>
      <c r="Y67" s="135"/>
      <c r="Z67" s="135"/>
      <c r="AA67" s="135"/>
      <c r="AB67" s="26"/>
      <c r="AC67" s="26"/>
      <c r="AD67" s="26"/>
      <c r="AE67" s="26"/>
      <c r="AF67" s="26"/>
      <c r="AG67" s="26"/>
      <c r="AH67" s="131" t="str">
        <f>C17</f>
        <v>FC室田</v>
      </c>
      <c r="AI67" s="131"/>
      <c r="AJ67" s="131"/>
      <c r="AK67" s="131"/>
      <c r="AL67" s="131"/>
      <c r="AM67" s="131"/>
      <c r="AN67" s="18"/>
      <c r="AO67" s="18"/>
      <c r="AP67" s="18"/>
      <c r="AQ67" s="18"/>
      <c r="AR67" s="134" t="str">
        <f>C9</f>
        <v>FC国府</v>
      </c>
      <c r="AS67" s="134"/>
      <c r="AT67" s="134"/>
      <c r="AU67" s="134"/>
      <c r="AV67" s="134"/>
      <c r="AW67" s="134"/>
    </row>
    <row r="68" spans="2:50">
      <c r="B68" s="272"/>
      <c r="C68" s="272"/>
      <c r="D68" s="123"/>
      <c r="E68" s="123"/>
      <c r="F68" s="123"/>
      <c r="G68" s="123"/>
      <c r="H68" s="282"/>
      <c r="I68" s="131"/>
      <c r="J68" s="131"/>
      <c r="K68" s="131"/>
      <c r="L68" s="131"/>
      <c r="M68" s="131"/>
      <c r="N68" s="131"/>
      <c r="O68" s="133"/>
      <c r="P68" s="133"/>
      <c r="Q68" s="133"/>
      <c r="R68" s="21"/>
      <c r="S68" s="133"/>
      <c r="T68" s="133"/>
      <c r="U68" s="133"/>
      <c r="V68" s="135"/>
      <c r="W68" s="135"/>
      <c r="X68" s="135"/>
      <c r="Y68" s="135"/>
      <c r="Z68" s="135"/>
      <c r="AA68" s="135"/>
      <c r="AB68" s="26"/>
      <c r="AC68" s="26"/>
      <c r="AD68" s="26"/>
      <c r="AE68" s="26"/>
      <c r="AF68" s="26"/>
      <c r="AG68" s="26"/>
      <c r="AH68" s="131"/>
      <c r="AI68" s="131"/>
      <c r="AJ68" s="131"/>
      <c r="AK68" s="131"/>
      <c r="AL68" s="131"/>
      <c r="AM68" s="131"/>
      <c r="AN68" s="18"/>
      <c r="AO68" s="18"/>
      <c r="AP68" s="18"/>
      <c r="AQ68" s="18"/>
      <c r="AR68" s="134"/>
      <c r="AS68" s="134"/>
      <c r="AT68" s="134"/>
      <c r="AU68" s="134"/>
      <c r="AV68" s="134"/>
      <c r="AW68" s="134"/>
    </row>
    <row r="69" spans="2:50" ht="13.5" customHeight="1">
      <c r="B69" s="272" t="s">
        <v>30</v>
      </c>
      <c r="C69" s="272"/>
      <c r="D69" s="281" t="s">
        <v>70</v>
      </c>
      <c r="E69" s="123"/>
      <c r="F69" s="123"/>
      <c r="G69" s="123"/>
      <c r="H69" s="282"/>
      <c r="I69" s="131" t="str">
        <f>C9</f>
        <v>FC国府</v>
      </c>
      <c r="J69" s="131"/>
      <c r="K69" s="131"/>
      <c r="L69" s="131"/>
      <c r="M69" s="131"/>
      <c r="N69" s="131"/>
      <c r="O69" s="133"/>
      <c r="P69" s="133"/>
      <c r="Q69" s="133"/>
      <c r="R69" s="17"/>
      <c r="S69" s="133"/>
      <c r="T69" s="133"/>
      <c r="U69" s="133"/>
      <c r="V69" s="135" t="str">
        <f>C11</f>
        <v>山名FC</v>
      </c>
      <c r="W69" s="135"/>
      <c r="X69" s="135"/>
      <c r="Y69" s="135"/>
      <c r="Z69" s="135"/>
      <c r="AA69" s="135"/>
      <c r="AB69" s="26"/>
      <c r="AC69" s="26"/>
      <c r="AD69" s="26"/>
      <c r="AE69" s="26"/>
      <c r="AF69" s="26"/>
      <c r="AG69" s="26"/>
      <c r="AH69" s="135" t="str">
        <f>C13</f>
        <v>FC京ヶ島</v>
      </c>
      <c r="AI69" s="135"/>
      <c r="AJ69" s="135"/>
      <c r="AK69" s="135"/>
      <c r="AL69" s="135"/>
      <c r="AM69" s="135"/>
      <c r="AN69" s="18"/>
      <c r="AO69" s="18"/>
      <c r="AP69" s="18"/>
      <c r="AQ69" s="18"/>
      <c r="AR69" s="135" t="str">
        <f>C15</f>
        <v>パールライオンズ</v>
      </c>
      <c r="AS69" s="135"/>
      <c r="AT69" s="135"/>
      <c r="AU69" s="135"/>
      <c r="AV69" s="135"/>
      <c r="AW69" s="135"/>
    </row>
    <row r="70" spans="2:50">
      <c r="B70" s="272"/>
      <c r="C70" s="272"/>
      <c r="D70" s="123"/>
      <c r="E70" s="123"/>
      <c r="F70" s="123"/>
      <c r="G70" s="123"/>
      <c r="H70" s="282"/>
      <c r="I70" s="131"/>
      <c r="J70" s="131"/>
      <c r="K70" s="131"/>
      <c r="L70" s="131"/>
      <c r="M70" s="131"/>
      <c r="N70" s="131"/>
      <c r="O70" s="133"/>
      <c r="P70" s="133"/>
      <c r="Q70" s="133"/>
      <c r="R70" s="21"/>
      <c r="S70" s="133"/>
      <c r="T70" s="133"/>
      <c r="U70" s="133"/>
      <c r="V70" s="135"/>
      <c r="W70" s="135"/>
      <c r="X70" s="135"/>
      <c r="Y70" s="135"/>
      <c r="Z70" s="135"/>
      <c r="AA70" s="135"/>
      <c r="AB70" s="26"/>
      <c r="AC70" s="26"/>
      <c r="AD70" s="26"/>
      <c r="AE70" s="26"/>
      <c r="AF70" s="26"/>
      <c r="AG70" s="26"/>
      <c r="AH70" s="135"/>
      <c r="AI70" s="135"/>
      <c r="AJ70" s="135"/>
      <c r="AK70" s="135"/>
      <c r="AL70" s="135"/>
      <c r="AM70" s="135"/>
      <c r="AN70" s="18"/>
      <c r="AO70" s="18"/>
      <c r="AP70" s="18"/>
      <c r="AQ70" s="18"/>
      <c r="AR70" s="135"/>
      <c r="AS70" s="135"/>
      <c r="AT70" s="135"/>
      <c r="AU70" s="135"/>
      <c r="AV70" s="135"/>
      <c r="AW70" s="135"/>
    </row>
    <row r="71" spans="2:50">
      <c r="B71" s="272"/>
      <c r="C71" s="272"/>
      <c r="D71" s="123"/>
      <c r="E71" s="273"/>
      <c r="F71" s="273"/>
      <c r="G71" s="273"/>
      <c r="H71" s="273"/>
      <c r="I71" s="274"/>
      <c r="J71" s="131"/>
      <c r="K71" s="131"/>
      <c r="L71" s="131"/>
      <c r="M71" s="131"/>
      <c r="N71" s="275"/>
      <c r="O71" s="276"/>
      <c r="P71" s="277"/>
      <c r="Q71" s="278"/>
      <c r="R71" s="21"/>
      <c r="S71" s="276"/>
      <c r="T71" s="277"/>
      <c r="U71" s="278"/>
      <c r="V71" s="279"/>
      <c r="W71" s="135"/>
      <c r="X71" s="135"/>
      <c r="Y71" s="135"/>
      <c r="Z71" s="135"/>
      <c r="AA71" s="280"/>
      <c r="AB71" s="26"/>
      <c r="AC71" s="26"/>
      <c r="AD71" s="26"/>
      <c r="AE71" s="26"/>
      <c r="AF71" s="26"/>
      <c r="AG71" s="26"/>
      <c r="AH71" s="279"/>
      <c r="AI71" s="135"/>
      <c r="AJ71" s="135"/>
      <c r="AK71" s="135"/>
      <c r="AL71" s="135"/>
      <c r="AM71" s="280"/>
      <c r="AN71" s="18"/>
      <c r="AO71" s="18"/>
      <c r="AP71" s="18"/>
      <c r="AQ71" s="18"/>
      <c r="AR71" s="279"/>
      <c r="AS71" s="135"/>
      <c r="AT71" s="135"/>
      <c r="AU71" s="135"/>
      <c r="AV71" s="135"/>
      <c r="AW71" s="280"/>
      <c r="AX71" s="4"/>
    </row>
    <row r="72" spans="2:50">
      <c r="B72" s="272"/>
      <c r="C72" s="272"/>
      <c r="D72" s="273"/>
      <c r="E72" s="273"/>
      <c r="F72" s="273"/>
      <c r="G72" s="273"/>
      <c r="H72" s="273"/>
      <c r="I72" s="119"/>
      <c r="J72" s="120"/>
      <c r="K72" s="120"/>
      <c r="L72" s="120"/>
      <c r="M72" s="120"/>
      <c r="N72" s="121"/>
      <c r="O72" s="128"/>
      <c r="P72" s="129"/>
      <c r="Q72" s="130"/>
      <c r="R72" s="21"/>
      <c r="S72" s="128"/>
      <c r="T72" s="129"/>
      <c r="U72" s="130"/>
      <c r="V72" s="113"/>
      <c r="W72" s="114"/>
      <c r="X72" s="114"/>
      <c r="Y72" s="114"/>
      <c r="Z72" s="114"/>
      <c r="AA72" s="115"/>
      <c r="AB72" s="26"/>
      <c r="AC72" s="26"/>
      <c r="AD72" s="26"/>
      <c r="AE72" s="26"/>
      <c r="AF72" s="26"/>
      <c r="AG72" s="26"/>
      <c r="AH72" s="113"/>
      <c r="AI72" s="114"/>
      <c r="AJ72" s="114"/>
      <c r="AK72" s="114"/>
      <c r="AL72" s="114"/>
      <c r="AM72" s="115"/>
      <c r="AN72" s="18"/>
      <c r="AO72" s="18"/>
      <c r="AP72" s="18"/>
      <c r="AQ72" s="18"/>
      <c r="AR72" s="113"/>
      <c r="AS72" s="114"/>
      <c r="AT72" s="114"/>
      <c r="AU72" s="114"/>
      <c r="AV72" s="114"/>
      <c r="AW72" s="115"/>
      <c r="AX72" s="4"/>
    </row>
    <row r="73" spans="2:50">
      <c r="B73" s="272"/>
      <c r="C73" s="272"/>
      <c r="D73" s="123"/>
      <c r="E73" s="273"/>
      <c r="F73" s="273"/>
      <c r="G73" s="273"/>
      <c r="H73" s="273"/>
      <c r="I73" s="116"/>
      <c r="J73" s="117"/>
      <c r="K73" s="117"/>
      <c r="L73" s="117"/>
      <c r="M73" s="117"/>
      <c r="N73" s="118"/>
      <c r="O73" s="125"/>
      <c r="P73" s="126"/>
      <c r="Q73" s="127"/>
      <c r="R73" s="21"/>
      <c r="S73" s="125"/>
      <c r="T73" s="126"/>
      <c r="U73" s="127"/>
      <c r="V73" s="110">
        <f>C19</f>
        <v>0</v>
      </c>
      <c r="W73" s="111"/>
      <c r="X73" s="111"/>
      <c r="Y73" s="111"/>
      <c r="Z73" s="111"/>
      <c r="AA73" s="112"/>
      <c r="AB73" s="26"/>
      <c r="AC73" s="26"/>
      <c r="AD73" s="26"/>
      <c r="AE73" s="26"/>
      <c r="AF73" s="26"/>
      <c r="AG73" s="26"/>
      <c r="AH73" s="116"/>
      <c r="AI73" s="117"/>
      <c r="AJ73" s="117"/>
      <c r="AK73" s="117"/>
      <c r="AL73" s="117"/>
      <c r="AM73" s="118"/>
      <c r="AN73" s="18"/>
      <c r="AO73" s="18"/>
      <c r="AP73" s="18"/>
      <c r="AQ73" s="18"/>
      <c r="AR73" s="116"/>
      <c r="AS73" s="117"/>
      <c r="AT73" s="117"/>
      <c r="AU73" s="117"/>
      <c r="AV73" s="117"/>
      <c r="AW73" s="118"/>
      <c r="AX73" s="4"/>
    </row>
    <row r="74" spans="2:50">
      <c r="B74" s="272"/>
      <c r="C74" s="272"/>
      <c r="D74" s="273"/>
      <c r="E74" s="273"/>
      <c r="F74" s="273"/>
      <c r="G74" s="273"/>
      <c r="H74" s="273"/>
      <c r="I74" s="119"/>
      <c r="J74" s="120"/>
      <c r="K74" s="120"/>
      <c r="L74" s="120"/>
      <c r="M74" s="120"/>
      <c r="N74" s="121"/>
      <c r="O74" s="128"/>
      <c r="P74" s="129"/>
      <c r="Q74" s="130"/>
      <c r="R74" s="21"/>
      <c r="S74" s="128"/>
      <c r="T74" s="129"/>
      <c r="U74" s="130"/>
      <c r="V74" s="113"/>
      <c r="W74" s="114"/>
      <c r="X74" s="114"/>
      <c r="Y74" s="114"/>
      <c r="Z74" s="114"/>
      <c r="AA74" s="115"/>
      <c r="AB74" s="26"/>
      <c r="AC74" s="26"/>
      <c r="AD74" s="26"/>
      <c r="AE74" s="26"/>
      <c r="AF74" s="26"/>
      <c r="AG74" s="26"/>
      <c r="AH74" s="119"/>
      <c r="AI74" s="120"/>
      <c r="AJ74" s="120"/>
      <c r="AK74" s="120"/>
      <c r="AL74" s="120"/>
      <c r="AM74" s="121"/>
      <c r="AN74" s="18"/>
      <c r="AO74" s="18"/>
      <c r="AP74" s="18"/>
      <c r="AQ74" s="18"/>
      <c r="AR74" s="119"/>
      <c r="AS74" s="120"/>
      <c r="AT74" s="120"/>
      <c r="AU74" s="120"/>
      <c r="AV74" s="120"/>
      <c r="AW74" s="121"/>
      <c r="AX74" s="4"/>
    </row>
    <row r="75" spans="2:50">
      <c r="B75" s="14"/>
      <c r="C75" s="27"/>
      <c r="D75" s="27"/>
      <c r="E75" s="27"/>
      <c r="F75" s="27"/>
      <c r="G75" s="27"/>
      <c r="H75" s="27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28"/>
      <c r="AS75" s="28"/>
      <c r="AT75" s="28"/>
      <c r="AU75" s="28"/>
      <c r="AV75" s="28"/>
      <c r="AX75" s="29"/>
    </row>
    <row r="76" spans="2:50">
      <c r="B76" s="14"/>
      <c r="C76" s="27"/>
      <c r="D76" s="27"/>
      <c r="E76" s="27"/>
      <c r="F76" s="27"/>
      <c r="G76" s="27"/>
      <c r="H76" s="27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30"/>
      <c r="AS76" s="14"/>
      <c r="AT76" s="14"/>
      <c r="AU76" s="14"/>
      <c r="AV76" s="14"/>
      <c r="AW76" s="14"/>
    </row>
    <row r="77" spans="2:50">
      <c r="B77" s="14"/>
      <c r="C77" s="14"/>
      <c r="D77" s="14" t="s">
        <v>31</v>
      </c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30"/>
      <c r="AS77" s="14"/>
      <c r="AT77" s="14"/>
      <c r="AU77" s="14"/>
      <c r="AV77" s="14"/>
      <c r="AW77" s="14"/>
    </row>
    <row r="78" spans="2:50">
      <c r="B78" s="14"/>
      <c r="C78" s="14"/>
      <c r="D78" s="14"/>
      <c r="E78" s="14"/>
      <c r="F78" s="14"/>
      <c r="G78" s="14"/>
      <c r="H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30"/>
      <c r="AS78" s="14"/>
      <c r="AT78" s="14"/>
      <c r="AU78" s="14"/>
      <c r="AV78" s="14"/>
      <c r="AW78" s="14"/>
    </row>
    <row r="79" spans="2:50">
      <c r="B79" s="14"/>
      <c r="C79" s="14"/>
      <c r="D79" s="14"/>
      <c r="E79" s="14"/>
      <c r="F79" s="14"/>
      <c r="G79" s="14"/>
      <c r="H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30"/>
      <c r="AS79" s="14"/>
      <c r="AT79" s="14"/>
      <c r="AU79" s="14"/>
      <c r="AV79" s="14"/>
      <c r="AW79" s="14"/>
    </row>
    <row r="80" spans="2:50">
      <c r="AR80" s="31"/>
    </row>
  </sheetData>
  <mergeCells count="418">
    <mergeCell ref="AH73:AM74"/>
    <mergeCell ref="AR73:AW74"/>
    <mergeCell ref="B73:C74"/>
    <mergeCell ref="D73:H74"/>
    <mergeCell ref="I73:N74"/>
    <mergeCell ref="O73:Q74"/>
    <mergeCell ref="S73:U74"/>
    <mergeCell ref="V73:AA74"/>
    <mergeCell ref="AH69:AM70"/>
    <mergeCell ref="AR69:AW70"/>
    <mergeCell ref="B71:C72"/>
    <mergeCell ref="D71:H72"/>
    <mergeCell ref="I71:N72"/>
    <mergeCell ref="O71:Q72"/>
    <mergeCell ref="S71:U72"/>
    <mergeCell ref="V71:AA72"/>
    <mergeCell ref="AH71:AM72"/>
    <mergeCell ref="AR71:AW72"/>
    <mergeCell ref="B69:C70"/>
    <mergeCell ref="D69:H70"/>
    <mergeCell ref="I69:N70"/>
    <mergeCell ref="O69:Q70"/>
    <mergeCell ref="S69:U70"/>
    <mergeCell ref="V69:AA70"/>
    <mergeCell ref="B67:C68"/>
    <mergeCell ref="D67:H68"/>
    <mergeCell ref="I67:N68"/>
    <mergeCell ref="O67:Q68"/>
    <mergeCell ref="S67:U68"/>
    <mergeCell ref="V67:AA68"/>
    <mergeCell ref="AH67:AM68"/>
    <mergeCell ref="AR67:AW68"/>
    <mergeCell ref="B65:C66"/>
    <mergeCell ref="D65:H66"/>
    <mergeCell ref="I65:N66"/>
    <mergeCell ref="O65:Q66"/>
    <mergeCell ref="S65:U66"/>
    <mergeCell ref="V65:AA66"/>
    <mergeCell ref="B63:C64"/>
    <mergeCell ref="D63:H64"/>
    <mergeCell ref="I63:N64"/>
    <mergeCell ref="O63:Q64"/>
    <mergeCell ref="S63:U64"/>
    <mergeCell ref="V63:AA64"/>
    <mergeCell ref="AH63:AM64"/>
    <mergeCell ref="AR63:AW64"/>
    <mergeCell ref="AH65:AM66"/>
    <mergeCell ref="AR65:AW66"/>
    <mergeCell ref="AH57:AM58"/>
    <mergeCell ref="AR57:AW58"/>
    <mergeCell ref="C59:M60"/>
    <mergeCell ref="B61:C62"/>
    <mergeCell ref="D61:H62"/>
    <mergeCell ref="I61:N62"/>
    <mergeCell ref="O61:Q62"/>
    <mergeCell ref="S61:U62"/>
    <mergeCell ref="V61:AA62"/>
    <mergeCell ref="AH61:AM62"/>
    <mergeCell ref="B57:C58"/>
    <mergeCell ref="D57:H58"/>
    <mergeCell ref="I57:N58"/>
    <mergeCell ref="O57:Q58"/>
    <mergeCell ref="S57:U58"/>
    <mergeCell ref="V57:AA58"/>
    <mergeCell ref="AR61:AW62"/>
    <mergeCell ref="AH53:AM54"/>
    <mergeCell ref="AR53:AW54"/>
    <mergeCell ref="B55:C56"/>
    <mergeCell ref="V55:AA56"/>
    <mergeCell ref="AH55:AM56"/>
    <mergeCell ref="AR55:AW56"/>
    <mergeCell ref="B53:C54"/>
    <mergeCell ref="D53:H54"/>
    <mergeCell ref="I53:N54"/>
    <mergeCell ref="O53:Q54"/>
    <mergeCell ref="S53:U54"/>
    <mergeCell ref="V53:AA54"/>
    <mergeCell ref="D55:U56"/>
    <mergeCell ref="AH49:AM50"/>
    <mergeCell ref="AR49:AW50"/>
    <mergeCell ref="B51:C52"/>
    <mergeCell ref="D51:H52"/>
    <mergeCell ref="I51:N52"/>
    <mergeCell ref="O51:Q52"/>
    <mergeCell ref="S51:U52"/>
    <mergeCell ref="V51:AA52"/>
    <mergeCell ref="AH51:AM52"/>
    <mergeCell ref="AR51:AW52"/>
    <mergeCell ref="B49:C50"/>
    <mergeCell ref="D49:H50"/>
    <mergeCell ref="I49:N50"/>
    <mergeCell ref="O49:Q50"/>
    <mergeCell ref="S49:U50"/>
    <mergeCell ref="V49:AA50"/>
    <mergeCell ref="AH45:AM46"/>
    <mergeCell ref="AR45:AW46"/>
    <mergeCell ref="B47:C48"/>
    <mergeCell ref="D47:H48"/>
    <mergeCell ref="I47:N48"/>
    <mergeCell ref="O47:Q48"/>
    <mergeCell ref="S47:U48"/>
    <mergeCell ref="V47:AA48"/>
    <mergeCell ref="AH47:AM48"/>
    <mergeCell ref="AR47:AW48"/>
    <mergeCell ref="B45:C46"/>
    <mergeCell ref="D45:H46"/>
    <mergeCell ref="I45:N46"/>
    <mergeCell ref="O45:Q46"/>
    <mergeCell ref="S45:U46"/>
    <mergeCell ref="V45:AA46"/>
    <mergeCell ref="H40:BA40"/>
    <mergeCell ref="AH41:AW42"/>
    <mergeCell ref="C43:M44"/>
    <mergeCell ref="AH43:AM44"/>
    <mergeCell ref="AR43:AW44"/>
    <mergeCell ref="BK32:BK33"/>
    <mergeCell ref="BL32:BL33"/>
    <mergeCell ref="H34:BA35"/>
    <mergeCell ref="BH34:BH35"/>
    <mergeCell ref="BI34:BI35"/>
    <mergeCell ref="BJ34:BJ35"/>
    <mergeCell ref="BK34:BK35"/>
    <mergeCell ref="BK30:BK31"/>
    <mergeCell ref="BL30:BL31"/>
    <mergeCell ref="B32:D39"/>
    <mergeCell ref="E32:G39"/>
    <mergeCell ref="H32:BA33"/>
    <mergeCell ref="BI32:BI33"/>
    <mergeCell ref="BJ32:BJ33"/>
    <mergeCell ref="AJ30:AK31"/>
    <mergeCell ref="AL30:AM31"/>
    <mergeCell ref="AO30:AP31"/>
    <mergeCell ref="AQ30:BB31"/>
    <mergeCell ref="BD30:BD31"/>
    <mergeCell ref="BE30:BE31"/>
    <mergeCell ref="U30:V31"/>
    <mergeCell ref="W30:X31"/>
    <mergeCell ref="Z30:AA31"/>
    <mergeCell ref="AB30:AC31"/>
    <mergeCell ref="AE30:AF31"/>
    <mergeCell ref="AG30:AH31"/>
    <mergeCell ref="H36:BA37"/>
    <mergeCell ref="H38:BA39"/>
    <mergeCell ref="B30:G31"/>
    <mergeCell ref="H30:I31"/>
    <mergeCell ref="K30:L31"/>
    <mergeCell ref="M30:N31"/>
    <mergeCell ref="P30:Q31"/>
    <mergeCell ref="R30:S31"/>
    <mergeCell ref="B27:D29"/>
    <mergeCell ref="BF30:BF31"/>
    <mergeCell ref="BI30:BI31"/>
    <mergeCell ref="BI27:BI29"/>
    <mergeCell ref="BJ27:BJ29"/>
    <mergeCell ref="BJ30:BJ31"/>
    <mergeCell ref="BK27:BK29"/>
    <mergeCell ref="BL27:BL29"/>
    <mergeCell ref="E28:G29"/>
    <mergeCell ref="H28:Q29"/>
    <mergeCell ref="R28:T29"/>
    <mergeCell ref="U28:W29"/>
    <mergeCell ref="X28:Z29"/>
    <mergeCell ref="AA28:AC29"/>
    <mergeCell ref="AJ26:AL27"/>
    <mergeCell ref="AM26:AO27"/>
    <mergeCell ref="BD27:BD29"/>
    <mergeCell ref="BE27:BE29"/>
    <mergeCell ref="BF27:BF29"/>
    <mergeCell ref="AD28:AF29"/>
    <mergeCell ref="AG28:AI29"/>
    <mergeCell ref="AJ28:AL29"/>
    <mergeCell ref="AM28:AO29"/>
    <mergeCell ref="AP28:AP29"/>
    <mergeCell ref="AQ28:AQ29"/>
    <mergeCell ref="AR28:AR29"/>
    <mergeCell ref="AS28:BA29"/>
    <mergeCell ref="AQ23:BA23"/>
    <mergeCell ref="B24:D26"/>
    <mergeCell ref="E24:G25"/>
    <mergeCell ref="H24:Q25"/>
    <mergeCell ref="R24:T25"/>
    <mergeCell ref="U24:W25"/>
    <mergeCell ref="X24:Z25"/>
    <mergeCell ref="AA24:AC25"/>
    <mergeCell ref="AD24:AF25"/>
    <mergeCell ref="AG24:AI25"/>
    <mergeCell ref="AJ24:AL25"/>
    <mergeCell ref="AM24:AO25"/>
    <mergeCell ref="E26:G27"/>
    <mergeCell ref="H26:Q27"/>
    <mergeCell ref="R26:T27"/>
    <mergeCell ref="U26:W27"/>
    <mergeCell ref="X26:Z27"/>
    <mergeCell ref="AA26:AC27"/>
    <mergeCell ref="AD26:AF27"/>
    <mergeCell ref="AG26:AI27"/>
    <mergeCell ref="BI21:BI22"/>
    <mergeCell ref="BJ21:BJ22"/>
    <mergeCell ref="BK21:BK22"/>
    <mergeCell ref="H23:L23"/>
    <mergeCell ref="M23:Q23"/>
    <mergeCell ref="R23:V23"/>
    <mergeCell ref="W23:AA23"/>
    <mergeCell ref="AB23:AF23"/>
    <mergeCell ref="AG23:AK23"/>
    <mergeCell ref="AL23:AP23"/>
    <mergeCell ref="AW21:AY22"/>
    <mergeCell ref="AZ21:BA22"/>
    <mergeCell ref="BB21:BB22"/>
    <mergeCell ref="BD21:BD22"/>
    <mergeCell ref="BE21:BE22"/>
    <mergeCell ref="BF21:BF22"/>
    <mergeCell ref="AG21:AH22"/>
    <mergeCell ref="AJ21:AK22"/>
    <mergeCell ref="AL21:AP22"/>
    <mergeCell ref="AQ21:AR22"/>
    <mergeCell ref="AS21:AT22"/>
    <mergeCell ref="AU21:AV22"/>
    <mergeCell ref="R21:S22"/>
    <mergeCell ref="U21:V22"/>
    <mergeCell ref="W21:X22"/>
    <mergeCell ref="Z21:AA22"/>
    <mergeCell ref="AB21:AC22"/>
    <mergeCell ref="AE21:AF22"/>
    <mergeCell ref="B21:B22"/>
    <mergeCell ref="C21:G22"/>
    <mergeCell ref="H21:I22"/>
    <mergeCell ref="K21:L22"/>
    <mergeCell ref="M21:N22"/>
    <mergeCell ref="P21:Q22"/>
    <mergeCell ref="BD19:BD20"/>
    <mergeCell ref="BE19:BE20"/>
    <mergeCell ref="BF19:BF20"/>
    <mergeCell ref="BI19:BI20"/>
    <mergeCell ref="BJ19:BJ20"/>
    <mergeCell ref="BK19:BK20"/>
    <mergeCell ref="AQ19:AR20"/>
    <mergeCell ref="AS19:AT20"/>
    <mergeCell ref="AU19:AV20"/>
    <mergeCell ref="AW19:AY20"/>
    <mergeCell ref="AZ19:BA20"/>
    <mergeCell ref="BB19:BB20"/>
    <mergeCell ref="Z19:AA20"/>
    <mergeCell ref="AB19:AC20"/>
    <mergeCell ref="AE19:AF20"/>
    <mergeCell ref="AG19:AK20"/>
    <mergeCell ref="AL19:AM20"/>
    <mergeCell ref="AO19:AP20"/>
    <mergeCell ref="BK17:BK18"/>
    <mergeCell ref="B19:B20"/>
    <mergeCell ref="C19:G20"/>
    <mergeCell ref="H19:I20"/>
    <mergeCell ref="K19:L20"/>
    <mergeCell ref="M19:N20"/>
    <mergeCell ref="P19:Q20"/>
    <mergeCell ref="R19:S20"/>
    <mergeCell ref="U19:V20"/>
    <mergeCell ref="W19:X20"/>
    <mergeCell ref="BB17:BB18"/>
    <mergeCell ref="BD17:BD18"/>
    <mergeCell ref="BE17:BE18"/>
    <mergeCell ref="BF17:BF18"/>
    <mergeCell ref="BI17:BI18"/>
    <mergeCell ref="BJ17:BJ18"/>
    <mergeCell ref="AO17:AP18"/>
    <mergeCell ref="AQ17:AR18"/>
    <mergeCell ref="AS17:AT18"/>
    <mergeCell ref="AU17:AV18"/>
    <mergeCell ref="AW17:AY18"/>
    <mergeCell ref="AZ17:BA18"/>
    <mergeCell ref="W17:X18"/>
    <mergeCell ref="Z17:AA18"/>
    <mergeCell ref="AB17:AF18"/>
    <mergeCell ref="AG17:AH18"/>
    <mergeCell ref="AJ17:AK18"/>
    <mergeCell ref="AL17:AM18"/>
    <mergeCell ref="BJ15:BJ16"/>
    <mergeCell ref="BK15:BK16"/>
    <mergeCell ref="B17:B18"/>
    <mergeCell ref="C17:G18"/>
    <mergeCell ref="H17:I18"/>
    <mergeCell ref="K17:L18"/>
    <mergeCell ref="M17:N18"/>
    <mergeCell ref="P17:Q18"/>
    <mergeCell ref="R17:S18"/>
    <mergeCell ref="U17:V18"/>
    <mergeCell ref="AZ15:BA16"/>
    <mergeCell ref="BB15:BB16"/>
    <mergeCell ref="BD15:BD16"/>
    <mergeCell ref="BE15:BE16"/>
    <mergeCell ref="BF15:BF16"/>
    <mergeCell ref="BI15:BI16"/>
    <mergeCell ref="AL15:AM16"/>
    <mergeCell ref="AO15:AP16"/>
    <mergeCell ref="AQ15:AR16"/>
    <mergeCell ref="AS15:AT16"/>
    <mergeCell ref="AU15:AV16"/>
    <mergeCell ref="AW15:AY16"/>
    <mergeCell ref="U15:V16"/>
    <mergeCell ref="W15:AA16"/>
    <mergeCell ref="AB15:AC16"/>
    <mergeCell ref="AE15:AF16"/>
    <mergeCell ref="AG15:AH16"/>
    <mergeCell ref="AJ15:AK16"/>
    <mergeCell ref="BI13:BI14"/>
    <mergeCell ref="BJ13:BJ14"/>
    <mergeCell ref="BK13:BK14"/>
    <mergeCell ref="B15:B16"/>
    <mergeCell ref="C15:G16"/>
    <mergeCell ref="H15:I16"/>
    <mergeCell ref="K15:L16"/>
    <mergeCell ref="M15:N16"/>
    <mergeCell ref="P15:Q16"/>
    <mergeCell ref="R15:S16"/>
    <mergeCell ref="AW13:AY14"/>
    <mergeCell ref="AZ13:BA14"/>
    <mergeCell ref="BB13:BB14"/>
    <mergeCell ref="BD13:BD14"/>
    <mergeCell ref="BE13:BE14"/>
    <mergeCell ref="BF13:BF14"/>
    <mergeCell ref="AJ13:AK14"/>
    <mergeCell ref="AL13:AM14"/>
    <mergeCell ref="AO13:AP14"/>
    <mergeCell ref="AQ13:AR14"/>
    <mergeCell ref="AS13:AT14"/>
    <mergeCell ref="AU13:AV14"/>
    <mergeCell ref="R13:V14"/>
    <mergeCell ref="W13:X14"/>
    <mergeCell ref="Z13:AA14"/>
    <mergeCell ref="AB13:AC14"/>
    <mergeCell ref="AE13:AF14"/>
    <mergeCell ref="AG13:AH14"/>
    <mergeCell ref="B13:B14"/>
    <mergeCell ref="C13:G14"/>
    <mergeCell ref="H13:I14"/>
    <mergeCell ref="K13:L14"/>
    <mergeCell ref="M13:N14"/>
    <mergeCell ref="P13:Q14"/>
    <mergeCell ref="BD11:BD12"/>
    <mergeCell ref="BE11:BE12"/>
    <mergeCell ref="BF11:BF12"/>
    <mergeCell ref="BI11:BI12"/>
    <mergeCell ref="BJ11:BJ12"/>
    <mergeCell ref="BK11:BK12"/>
    <mergeCell ref="AQ11:AR12"/>
    <mergeCell ref="AS11:AT12"/>
    <mergeCell ref="AU11:AV12"/>
    <mergeCell ref="AW11:AY12"/>
    <mergeCell ref="AZ11:BA12"/>
    <mergeCell ref="BB11:BB12"/>
    <mergeCell ref="AB11:AC12"/>
    <mergeCell ref="AE11:AF12"/>
    <mergeCell ref="AG11:AH12"/>
    <mergeCell ref="AJ11:AK12"/>
    <mergeCell ref="AL11:AM12"/>
    <mergeCell ref="AO11:AP12"/>
    <mergeCell ref="BL9:BL10"/>
    <mergeCell ref="B11:B12"/>
    <mergeCell ref="C11:G12"/>
    <mergeCell ref="H11:I12"/>
    <mergeCell ref="K11:L12"/>
    <mergeCell ref="M11:Q12"/>
    <mergeCell ref="R11:S12"/>
    <mergeCell ref="U11:V12"/>
    <mergeCell ref="W11:X12"/>
    <mergeCell ref="Z11:AA12"/>
    <mergeCell ref="BD9:BD10"/>
    <mergeCell ref="BE9:BE10"/>
    <mergeCell ref="BF9:BF10"/>
    <mergeCell ref="BI9:BI10"/>
    <mergeCell ref="BJ9:BJ10"/>
    <mergeCell ref="BK9:BK10"/>
    <mergeCell ref="AQ9:AR10"/>
    <mergeCell ref="AS9:AT10"/>
    <mergeCell ref="AU9:AV10"/>
    <mergeCell ref="AW9:AY10"/>
    <mergeCell ref="AZ9:BA10"/>
    <mergeCell ref="BB9:BB10"/>
    <mergeCell ref="AB9:AC10"/>
    <mergeCell ref="AE9:AF10"/>
    <mergeCell ref="AG9:AH10"/>
    <mergeCell ref="AJ9:AK10"/>
    <mergeCell ref="AL9:AM10"/>
    <mergeCell ref="AO9:AP10"/>
    <mergeCell ref="BJ6:BJ8"/>
    <mergeCell ref="B9:B10"/>
    <mergeCell ref="C9:G10"/>
    <mergeCell ref="H9:L10"/>
    <mergeCell ref="M9:N10"/>
    <mergeCell ref="P9:Q10"/>
    <mergeCell ref="R9:S10"/>
    <mergeCell ref="U9:V10"/>
    <mergeCell ref="W9:X10"/>
    <mergeCell ref="Z9:AA10"/>
    <mergeCell ref="AW6:AY8"/>
    <mergeCell ref="AZ6:BA8"/>
    <mergeCell ref="BB6:BB8"/>
    <mergeCell ref="BD6:BD8"/>
    <mergeCell ref="BE6:BE8"/>
    <mergeCell ref="BF6:BF8"/>
    <mergeCell ref="AB6:AF8"/>
    <mergeCell ref="AG6:AK8"/>
    <mergeCell ref="AL6:AP8"/>
    <mergeCell ref="AQ6:AR8"/>
    <mergeCell ref="AS6:AT8"/>
    <mergeCell ref="AU6:AV8"/>
    <mergeCell ref="B6:D8"/>
    <mergeCell ref="E6:G8"/>
    <mergeCell ref="H6:L8"/>
    <mergeCell ref="M6:Q8"/>
    <mergeCell ref="R6:V8"/>
    <mergeCell ref="W6:AA8"/>
    <mergeCell ref="K2:M3"/>
    <mergeCell ref="N2:O3"/>
    <mergeCell ref="Q2:AA3"/>
    <mergeCell ref="AB2:AE3"/>
    <mergeCell ref="AG2:AY3"/>
    <mergeCell ref="B4:AE5"/>
  </mergeCells>
  <phoneticPr fontId="24"/>
  <conditionalFormatting sqref="O45:Q46">
    <cfRule type="expression" dxfId="303" priority="113" stopIfTrue="1">
      <formula>O45&gt;S45</formula>
    </cfRule>
    <cfRule type="expression" dxfId="302" priority="114" stopIfTrue="1">
      <formula>O45=S45</formula>
    </cfRule>
  </conditionalFormatting>
  <conditionalFormatting sqref="S45:U46">
    <cfRule type="expression" dxfId="301" priority="111" stopIfTrue="1">
      <formula>S45&gt;O45</formula>
    </cfRule>
    <cfRule type="expression" dxfId="300" priority="112" stopIfTrue="1">
      <formula>S45=O45</formula>
    </cfRule>
  </conditionalFormatting>
  <conditionalFormatting sqref="O45:Q46">
    <cfRule type="expression" dxfId="299" priority="109" stopIfTrue="1">
      <formula>O45&gt;S45</formula>
    </cfRule>
    <cfRule type="expression" dxfId="298" priority="110" stopIfTrue="1">
      <formula>O45=S45</formula>
    </cfRule>
  </conditionalFormatting>
  <conditionalFormatting sqref="S45:U46">
    <cfRule type="expression" dxfId="297" priority="107" stopIfTrue="1">
      <formula>S45&gt;O45</formula>
    </cfRule>
    <cfRule type="expression" dxfId="296" priority="108" stopIfTrue="1">
      <formula>S45=O45</formula>
    </cfRule>
  </conditionalFormatting>
  <conditionalFormatting sqref="O47:Q48">
    <cfRule type="expression" dxfId="295" priority="105" stopIfTrue="1">
      <formula>O47&gt;S47</formula>
    </cfRule>
    <cfRule type="expression" dxfId="294" priority="106" stopIfTrue="1">
      <formula>O47=S47</formula>
    </cfRule>
  </conditionalFormatting>
  <conditionalFormatting sqref="S47:U48">
    <cfRule type="expression" dxfId="293" priority="103" stopIfTrue="1">
      <formula>S47&gt;O47</formula>
    </cfRule>
    <cfRule type="expression" dxfId="292" priority="104" stopIfTrue="1">
      <formula>S47=O47</formula>
    </cfRule>
  </conditionalFormatting>
  <conditionalFormatting sqref="O47:Q48">
    <cfRule type="expression" dxfId="291" priority="101" stopIfTrue="1">
      <formula>O47&gt;S47</formula>
    </cfRule>
    <cfRule type="expression" dxfId="290" priority="102" stopIfTrue="1">
      <formula>O47=S47</formula>
    </cfRule>
  </conditionalFormatting>
  <conditionalFormatting sqref="S47:U48">
    <cfRule type="expression" dxfId="289" priority="99" stopIfTrue="1">
      <formula>S47&gt;O47</formula>
    </cfRule>
    <cfRule type="expression" dxfId="288" priority="100" stopIfTrue="1">
      <formula>S47=O47</formula>
    </cfRule>
  </conditionalFormatting>
  <conditionalFormatting sqref="O49:Q50">
    <cfRule type="expression" dxfId="287" priority="97" stopIfTrue="1">
      <formula>O49&gt;S49</formula>
    </cfRule>
    <cfRule type="expression" dxfId="286" priority="98" stopIfTrue="1">
      <formula>O49=S49</formula>
    </cfRule>
  </conditionalFormatting>
  <conditionalFormatting sqref="S49:U50">
    <cfRule type="expression" dxfId="285" priority="95" stopIfTrue="1">
      <formula>S49&gt;O49</formula>
    </cfRule>
    <cfRule type="expression" dxfId="284" priority="96" stopIfTrue="1">
      <formula>S49=O49</formula>
    </cfRule>
  </conditionalFormatting>
  <conditionalFormatting sqref="O49:Q50">
    <cfRule type="expression" dxfId="283" priority="93" stopIfTrue="1">
      <formula>O49&gt;S49</formula>
    </cfRule>
    <cfRule type="expression" dxfId="282" priority="94" stopIfTrue="1">
      <formula>O49=S49</formula>
    </cfRule>
  </conditionalFormatting>
  <conditionalFormatting sqref="S49:U50">
    <cfRule type="expression" dxfId="281" priority="91" stopIfTrue="1">
      <formula>S49&gt;O49</formula>
    </cfRule>
    <cfRule type="expression" dxfId="280" priority="92" stopIfTrue="1">
      <formula>S49=O49</formula>
    </cfRule>
  </conditionalFormatting>
  <conditionalFormatting sqref="O51:Q52">
    <cfRule type="expression" dxfId="279" priority="89" stopIfTrue="1">
      <formula>O51&gt;S51</formula>
    </cfRule>
    <cfRule type="expression" dxfId="278" priority="90" stopIfTrue="1">
      <formula>O51=S51</formula>
    </cfRule>
  </conditionalFormatting>
  <conditionalFormatting sqref="S51:U52">
    <cfRule type="expression" dxfId="277" priority="87" stopIfTrue="1">
      <formula>S51&gt;O51</formula>
    </cfRule>
    <cfRule type="expression" dxfId="276" priority="88" stopIfTrue="1">
      <formula>S51=O51</formula>
    </cfRule>
  </conditionalFormatting>
  <conditionalFormatting sqref="O51:Q52">
    <cfRule type="expression" dxfId="275" priority="85" stopIfTrue="1">
      <formula>O51&gt;S51</formula>
    </cfRule>
    <cfRule type="expression" dxfId="274" priority="86" stopIfTrue="1">
      <formula>O51=S51</formula>
    </cfRule>
  </conditionalFormatting>
  <conditionalFormatting sqref="S51:U52">
    <cfRule type="expression" dxfId="273" priority="83" stopIfTrue="1">
      <formula>S51&gt;O51</formula>
    </cfRule>
    <cfRule type="expression" dxfId="272" priority="84" stopIfTrue="1">
      <formula>S51=O51</formula>
    </cfRule>
  </conditionalFormatting>
  <conditionalFormatting sqref="O53:Q54">
    <cfRule type="expression" dxfId="271" priority="81" stopIfTrue="1">
      <formula>O53&gt;S53</formula>
    </cfRule>
    <cfRule type="expression" dxfId="270" priority="82" stopIfTrue="1">
      <formula>O53=S53</formula>
    </cfRule>
  </conditionalFormatting>
  <conditionalFormatting sqref="S53:U54">
    <cfRule type="expression" dxfId="269" priority="79" stopIfTrue="1">
      <formula>S53&gt;O53</formula>
    </cfRule>
    <cfRule type="expression" dxfId="268" priority="80" stopIfTrue="1">
      <formula>S53=O53</formula>
    </cfRule>
  </conditionalFormatting>
  <conditionalFormatting sqref="O53:Q54">
    <cfRule type="expression" dxfId="267" priority="77" stopIfTrue="1">
      <formula>O53&gt;S53</formula>
    </cfRule>
    <cfRule type="expression" dxfId="266" priority="78" stopIfTrue="1">
      <formula>O53=S53</formula>
    </cfRule>
  </conditionalFormatting>
  <conditionalFormatting sqref="S53:U54">
    <cfRule type="expression" dxfId="265" priority="75" stopIfTrue="1">
      <formula>S53&gt;O53</formula>
    </cfRule>
    <cfRule type="expression" dxfId="264" priority="76" stopIfTrue="1">
      <formula>S53=O53</formula>
    </cfRule>
  </conditionalFormatting>
  <conditionalFormatting sqref="O57:Q58">
    <cfRule type="expression" dxfId="263" priority="65" stopIfTrue="1">
      <formula>O57&gt;S57</formula>
    </cfRule>
    <cfRule type="expression" dxfId="262" priority="66" stopIfTrue="1">
      <formula>O57=S57</formula>
    </cfRule>
  </conditionalFormatting>
  <conditionalFormatting sqref="S57:U58">
    <cfRule type="expression" dxfId="261" priority="63" stopIfTrue="1">
      <formula>S57&gt;O57</formula>
    </cfRule>
    <cfRule type="expression" dxfId="260" priority="64" stopIfTrue="1">
      <formula>S57=O57</formula>
    </cfRule>
  </conditionalFormatting>
  <conditionalFormatting sqref="O57:Q58">
    <cfRule type="expression" dxfId="259" priority="61" stopIfTrue="1">
      <formula>O57&gt;S57</formula>
    </cfRule>
    <cfRule type="expression" dxfId="258" priority="62" stopIfTrue="1">
      <formula>O57=S57</formula>
    </cfRule>
  </conditionalFormatting>
  <conditionalFormatting sqref="S57:U58">
    <cfRule type="expression" dxfId="257" priority="59" stopIfTrue="1">
      <formula>S57&gt;O57</formula>
    </cfRule>
    <cfRule type="expression" dxfId="256" priority="60" stopIfTrue="1">
      <formula>S57=O57</formula>
    </cfRule>
  </conditionalFormatting>
  <conditionalFormatting sqref="O61:Q62">
    <cfRule type="expression" dxfId="255" priority="57" stopIfTrue="1">
      <formula>O61&gt;S61</formula>
    </cfRule>
    <cfRule type="expression" dxfId="254" priority="58" stopIfTrue="1">
      <formula>O61=S61</formula>
    </cfRule>
  </conditionalFormatting>
  <conditionalFormatting sqref="S61:U62">
    <cfRule type="expression" dxfId="253" priority="55" stopIfTrue="1">
      <formula>S61&gt;O61</formula>
    </cfRule>
    <cfRule type="expression" dxfId="252" priority="56" stopIfTrue="1">
      <formula>S61=O61</formula>
    </cfRule>
  </conditionalFormatting>
  <conditionalFormatting sqref="O61:Q62">
    <cfRule type="expression" dxfId="251" priority="53" stopIfTrue="1">
      <formula>O61&gt;S61</formula>
    </cfRule>
    <cfRule type="expression" dxfId="250" priority="54" stopIfTrue="1">
      <formula>O61=S61</formula>
    </cfRule>
  </conditionalFormatting>
  <conditionalFormatting sqref="S61:U62">
    <cfRule type="expression" dxfId="249" priority="51" stopIfTrue="1">
      <formula>S61&gt;O61</formula>
    </cfRule>
    <cfRule type="expression" dxfId="248" priority="52" stopIfTrue="1">
      <formula>S61=O61</formula>
    </cfRule>
  </conditionalFormatting>
  <conditionalFormatting sqref="O63:Q64">
    <cfRule type="expression" dxfId="247" priority="49" stopIfTrue="1">
      <formula>O63&gt;S63</formula>
    </cfRule>
    <cfRule type="expression" dxfId="246" priority="50" stopIfTrue="1">
      <formula>O63=S63</formula>
    </cfRule>
  </conditionalFormatting>
  <conditionalFormatting sqref="S63:U64">
    <cfRule type="expression" dxfId="245" priority="47" stopIfTrue="1">
      <formula>S63&gt;O63</formula>
    </cfRule>
    <cfRule type="expression" dxfId="244" priority="48" stopIfTrue="1">
      <formula>S63=O63</formula>
    </cfRule>
  </conditionalFormatting>
  <conditionalFormatting sqref="O63:Q64">
    <cfRule type="expression" dxfId="243" priority="45" stopIfTrue="1">
      <formula>O63&gt;S63</formula>
    </cfRule>
    <cfRule type="expression" dxfId="242" priority="46" stopIfTrue="1">
      <formula>O63=S63</formula>
    </cfRule>
  </conditionalFormatting>
  <conditionalFormatting sqref="S63:U64">
    <cfRule type="expression" dxfId="241" priority="43" stopIfTrue="1">
      <formula>S63&gt;O63</formula>
    </cfRule>
    <cfRule type="expression" dxfId="240" priority="44" stopIfTrue="1">
      <formula>S63=O63</formula>
    </cfRule>
  </conditionalFormatting>
  <conditionalFormatting sqref="O65:Q66">
    <cfRule type="expression" dxfId="239" priority="41" stopIfTrue="1">
      <formula>O65&gt;S65</formula>
    </cfRule>
    <cfRule type="expression" dxfId="238" priority="42" stopIfTrue="1">
      <formula>O65=S65</formula>
    </cfRule>
  </conditionalFormatting>
  <conditionalFormatting sqref="S65:U66">
    <cfRule type="expression" dxfId="237" priority="39" stopIfTrue="1">
      <formula>S65&gt;O65</formula>
    </cfRule>
    <cfRule type="expression" dxfId="236" priority="40" stopIfTrue="1">
      <formula>S65=O65</formula>
    </cfRule>
  </conditionalFormatting>
  <conditionalFormatting sqref="O65:Q66">
    <cfRule type="expression" dxfId="235" priority="37" stopIfTrue="1">
      <formula>O65&gt;S65</formula>
    </cfRule>
    <cfRule type="expression" dxfId="234" priority="38" stopIfTrue="1">
      <formula>O65=S65</formula>
    </cfRule>
  </conditionalFormatting>
  <conditionalFormatting sqref="S65:U66">
    <cfRule type="expression" dxfId="233" priority="35" stopIfTrue="1">
      <formula>S65&gt;O65</formula>
    </cfRule>
    <cfRule type="expression" dxfId="232" priority="36" stopIfTrue="1">
      <formula>S65=O65</formula>
    </cfRule>
  </conditionalFormatting>
  <conditionalFormatting sqref="O67:Q68">
    <cfRule type="expression" dxfId="231" priority="33" stopIfTrue="1">
      <formula>O67&gt;S67</formula>
    </cfRule>
    <cfRule type="expression" dxfId="230" priority="34" stopIfTrue="1">
      <formula>O67=S67</formula>
    </cfRule>
  </conditionalFormatting>
  <conditionalFormatting sqref="S67:U68">
    <cfRule type="expression" dxfId="229" priority="31" stopIfTrue="1">
      <formula>S67&gt;O67</formula>
    </cfRule>
    <cfRule type="expression" dxfId="228" priority="32" stopIfTrue="1">
      <formula>S67=O67</formula>
    </cfRule>
  </conditionalFormatting>
  <conditionalFormatting sqref="O67:Q68">
    <cfRule type="expression" dxfId="227" priority="29" stopIfTrue="1">
      <formula>O67&gt;S67</formula>
    </cfRule>
    <cfRule type="expression" dxfId="226" priority="30" stopIfTrue="1">
      <formula>O67=S67</formula>
    </cfRule>
  </conditionalFormatting>
  <conditionalFormatting sqref="S67:U68">
    <cfRule type="expression" dxfId="225" priority="27" stopIfTrue="1">
      <formula>S67&gt;O67</formula>
    </cfRule>
    <cfRule type="expression" dxfId="224" priority="28" stopIfTrue="1">
      <formula>S67=O67</formula>
    </cfRule>
  </conditionalFormatting>
  <conditionalFormatting sqref="O69:Q70">
    <cfRule type="expression" dxfId="223" priority="25" stopIfTrue="1">
      <formula>O69&gt;S69</formula>
    </cfRule>
    <cfRule type="expression" dxfId="222" priority="26" stopIfTrue="1">
      <formula>O69=S69</formula>
    </cfRule>
  </conditionalFormatting>
  <conditionalFormatting sqref="S69:U70">
    <cfRule type="expression" dxfId="221" priority="23" stopIfTrue="1">
      <formula>S69&gt;O69</formula>
    </cfRule>
    <cfRule type="expression" dxfId="220" priority="24" stopIfTrue="1">
      <formula>S69=O69</formula>
    </cfRule>
  </conditionalFormatting>
  <conditionalFormatting sqref="O69:Q70">
    <cfRule type="expression" dxfId="219" priority="21" stopIfTrue="1">
      <formula>O69&gt;S69</formula>
    </cfRule>
    <cfRule type="expression" dxfId="218" priority="22" stopIfTrue="1">
      <formula>O69=S69</formula>
    </cfRule>
  </conditionalFormatting>
  <conditionalFormatting sqref="S69:U70">
    <cfRule type="expression" dxfId="217" priority="19" stopIfTrue="1">
      <formula>S69&gt;O69</formula>
    </cfRule>
    <cfRule type="expression" dxfId="216" priority="20" stopIfTrue="1">
      <formula>S69=O69</formula>
    </cfRule>
  </conditionalFormatting>
  <conditionalFormatting sqref="O71:Q72">
    <cfRule type="expression" dxfId="215" priority="17" stopIfTrue="1">
      <formula>O71&gt;S71</formula>
    </cfRule>
    <cfRule type="expression" dxfId="214" priority="18" stopIfTrue="1">
      <formula>O71=S71</formula>
    </cfRule>
  </conditionalFormatting>
  <conditionalFormatting sqref="S71:U72">
    <cfRule type="expression" dxfId="213" priority="15" stopIfTrue="1">
      <formula>S71&gt;O71</formula>
    </cfRule>
    <cfRule type="expression" dxfId="212" priority="16" stopIfTrue="1">
      <formula>S71=O71</formula>
    </cfRule>
  </conditionalFormatting>
  <conditionalFormatting sqref="O71:Q72">
    <cfRule type="expression" dxfId="211" priority="13" stopIfTrue="1">
      <formula>O71&gt;S71</formula>
    </cfRule>
    <cfRule type="expression" dxfId="210" priority="14" stopIfTrue="1">
      <formula>O71=S71</formula>
    </cfRule>
  </conditionalFormatting>
  <conditionalFormatting sqref="S71:U72">
    <cfRule type="expression" dxfId="209" priority="11" stopIfTrue="1">
      <formula>S71&gt;O71</formula>
    </cfRule>
    <cfRule type="expression" dxfId="208" priority="12" stopIfTrue="1">
      <formula>S71=O71</formula>
    </cfRule>
  </conditionalFormatting>
  <conditionalFormatting sqref="O73:Q74">
    <cfRule type="expression" dxfId="207" priority="9" stopIfTrue="1">
      <formula>O73&gt;S73</formula>
    </cfRule>
    <cfRule type="expression" dxfId="206" priority="10" stopIfTrue="1">
      <formula>O73=S73</formula>
    </cfRule>
  </conditionalFormatting>
  <conditionalFormatting sqref="S73:U74">
    <cfRule type="expression" dxfId="205" priority="7" stopIfTrue="1">
      <formula>S73&gt;O73</formula>
    </cfRule>
    <cfRule type="expression" dxfId="204" priority="8" stopIfTrue="1">
      <formula>S73=O73</formula>
    </cfRule>
  </conditionalFormatting>
  <conditionalFormatting sqref="O73:Q74">
    <cfRule type="expression" dxfId="203" priority="5" stopIfTrue="1">
      <formula>O73&gt;S73</formula>
    </cfRule>
    <cfRule type="expression" dxfId="202" priority="6" stopIfTrue="1">
      <formula>O73=S73</formula>
    </cfRule>
  </conditionalFormatting>
  <conditionalFormatting sqref="S73:U74">
    <cfRule type="expression" dxfId="201" priority="3" stopIfTrue="1">
      <formula>S73&gt;O73</formula>
    </cfRule>
    <cfRule type="expression" dxfId="200" priority="4" stopIfTrue="1">
      <formula>S73=O73</formula>
    </cfRule>
  </conditionalFormatting>
  <conditionalFormatting sqref="E28">
    <cfRule type="expression" dxfId="199" priority="2" stopIfTrue="1">
      <formula>E28=FALSE</formula>
    </cfRule>
  </conditionalFormatting>
  <conditionalFormatting sqref="E28">
    <cfRule type="expression" dxfId="198" priority="1" stopIfTrue="1">
      <formula>E28=FALSE</formula>
    </cfRule>
  </conditionalFormatting>
  <pageMargins left="0.7" right="0.7" top="0.75" bottom="0.75" header="0.3" footer="0.3"/>
  <pageSetup paperSize="9" scale="72" orientation="portrait" horizontalDpi="4294967294" r:id="rId1"/>
  <colBreaks count="1" manualBreakCount="1">
    <brk id="5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5" zoomScaleNormal="100" zoomScaleSheetLayoutView="85" workbookViewId="0">
      <selection activeCell="R2" sqref="R2:AB3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customHeight="1" thickBot="1">
      <c r="L2" s="265" t="s">
        <v>175</v>
      </c>
      <c r="M2" s="265"/>
      <c r="N2" s="265"/>
      <c r="O2" s="266" t="s">
        <v>8</v>
      </c>
      <c r="P2" s="266"/>
      <c r="Q2" s="2"/>
      <c r="R2" s="267" t="s">
        <v>176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8" t="s">
        <v>9</v>
      </c>
      <c r="AD2" s="268"/>
      <c r="AE2" s="268"/>
      <c r="AF2" s="268"/>
      <c r="AG2" s="3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3:65" ht="14.25" customHeight="1" thickBot="1">
      <c r="L3" s="265"/>
      <c r="M3" s="265"/>
      <c r="N3" s="265"/>
      <c r="O3" s="266"/>
      <c r="P3" s="266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8"/>
      <c r="AD3" s="268"/>
      <c r="AE3" s="268"/>
      <c r="AF3" s="268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3:65" s="32" customFormat="1" ht="13.5" customHeight="1">
      <c r="C4" s="269" t="s">
        <v>177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</row>
    <row r="6" spans="3:65" ht="13.5" customHeight="1">
      <c r="C6" s="245" t="str">
        <f>IF(ISBLANK($L$2),"",$L$2)</f>
        <v>C</v>
      </c>
      <c r="D6" s="246"/>
      <c r="E6" s="246"/>
      <c r="F6" s="251" t="s">
        <v>8</v>
      </c>
      <c r="G6" s="251"/>
      <c r="H6" s="252"/>
      <c r="I6" s="256" t="str">
        <f>D9</f>
        <v>堤ヶ岡SC</v>
      </c>
      <c r="J6" s="257"/>
      <c r="K6" s="257"/>
      <c r="L6" s="257"/>
      <c r="M6" s="257"/>
      <c r="N6" s="257"/>
      <c r="O6" s="258"/>
      <c r="P6" s="256" t="str">
        <f>D11</f>
        <v>中居キッカーズ</v>
      </c>
      <c r="Q6" s="257"/>
      <c r="R6" s="257"/>
      <c r="S6" s="257"/>
      <c r="T6" s="257"/>
      <c r="U6" s="257"/>
      <c r="V6" s="258"/>
      <c r="W6" s="256" t="str">
        <f>D13</f>
        <v>イーグル</v>
      </c>
      <c r="X6" s="257"/>
      <c r="Y6" s="257"/>
      <c r="Z6" s="257"/>
      <c r="AA6" s="257"/>
      <c r="AB6" s="257"/>
      <c r="AC6" s="258"/>
      <c r="AD6" s="256" t="str">
        <f>D15</f>
        <v>里東SSS</v>
      </c>
      <c r="AE6" s="257"/>
      <c r="AF6" s="257"/>
      <c r="AG6" s="257"/>
      <c r="AH6" s="257"/>
      <c r="AI6" s="257"/>
      <c r="AJ6" s="258"/>
      <c r="AK6" s="241">
        <f>AF9</f>
        <v>0</v>
      </c>
      <c r="AL6" s="242"/>
      <c r="AM6" s="242"/>
      <c r="AN6" s="242"/>
      <c r="AO6" s="242"/>
      <c r="AP6" s="242"/>
      <c r="AQ6" s="242"/>
      <c r="AR6" s="147" t="s">
        <v>10</v>
      </c>
      <c r="AS6" s="147"/>
      <c r="AT6" s="147" t="s">
        <v>11</v>
      </c>
      <c r="AU6" s="147"/>
      <c r="AV6" s="147" t="s">
        <v>12</v>
      </c>
      <c r="AW6" s="147"/>
      <c r="AX6" s="147" t="s">
        <v>13</v>
      </c>
      <c r="AY6" s="147"/>
      <c r="AZ6" s="147"/>
      <c r="BA6" s="147" t="s">
        <v>14</v>
      </c>
      <c r="BB6" s="147"/>
      <c r="BC6" s="271"/>
      <c r="BE6" s="149" t="s">
        <v>15</v>
      </c>
      <c r="BF6" s="149" t="s">
        <v>16</v>
      </c>
      <c r="BG6" s="149" t="s">
        <v>14</v>
      </c>
      <c r="BK6" s="240"/>
    </row>
    <row r="7" spans="3:65" ht="13.5" customHeight="1">
      <c r="C7" s="247"/>
      <c r="D7" s="248"/>
      <c r="E7" s="248"/>
      <c r="F7" s="151"/>
      <c r="G7" s="151"/>
      <c r="H7" s="253"/>
      <c r="I7" s="259"/>
      <c r="J7" s="260"/>
      <c r="K7" s="260"/>
      <c r="L7" s="260"/>
      <c r="M7" s="260"/>
      <c r="N7" s="260"/>
      <c r="O7" s="261"/>
      <c r="P7" s="259"/>
      <c r="Q7" s="260"/>
      <c r="R7" s="260"/>
      <c r="S7" s="260"/>
      <c r="T7" s="260"/>
      <c r="U7" s="260"/>
      <c r="V7" s="261"/>
      <c r="W7" s="259"/>
      <c r="X7" s="260"/>
      <c r="Y7" s="260"/>
      <c r="Z7" s="260"/>
      <c r="AA7" s="260"/>
      <c r="AB7" s="260"/>
      <c r="AC7" s="261"/>
      <c r="AD7" s="259"/>
      <c r="AE7" s="260"/>
      <c r="AF7" s="260"/>
      <c r="AG7" s="260"/>
      <c r="AH7" s="260"/>
      <c r="AI7" s="260"/>
      <c r="AJ7" s="261"/>
      <c r="AK7" s="243"/>
      <c r="AL7" s="244"/>
      <c r="AM7" s="244"/>
      <c r="AN7" s="244"/>
      <c r="AO7" s="244"/>
      <c r="AP7" s="244"/>
      <c r="AQ7" s="244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271"/>
      <c r="BE7" s="149"/>
      <c r="BF7" s="149"/>
      <c r="BG7" s="149"/>
      <c r="BK7" s="240"/>
    </row>
    <row r="8" spans="3:65" ht="13.5" customHeight="1">
      <c r="C8" s="249"/>
      <c r="D8" s="250"/>
      <c r="E8" s="250"/>
      <c r="F8" s="254"/>
      <c r="G8" s="254"/>
      <c r="H8" s="255"/>
      <c r="I8" s="259"/>
      <c r="J8" s="260"/>
      <c r="K8" s="260"/>
      <c r="L8" s="260"/>
      <c r="M8" s="260"/>
      <c r="N8" s="260"/>
      <c r="O8" s="261"/>
      <c r="P8" s="262"/>
      <c r="Q8" s="263"/>
      <c r="R8" s="263"/>
      <c r="S8" s="263"/>
      <c r="T8" s="263"/>
      <c r="U8" s="263"/>
      <c r="V8" s="264"/>
      <c r="W8" s="262"/>
      <c r="X8" s="263"/>
      <c r="Y8" s="263"/>
      <c r="Z8" s="263"/>
      <c r="AA8" s="263"/>
      <c r="AB8" s="263"/>
      <c r="AC8" s="264"/>
      <c r="AD8" s="262"/>
      <c r="AE8" s="263"/>
      <c r="AF8" s="263"/>
      <c r="AG8" s="263"/>
      <c r="AH8" s="263"/>
      <c r="AI8" s="263"/>
      <c r="AJ8" s="264"/>
      <c r="AK8" s="243"/>
      <c r="AL8" s="244"/>
      <c r="AM8" s="244"/>
      <c r="AN8" s="244"/>
      <c r="AO8" s="244"/>
      <c r="AP8" s="244"/>
      <c r="AQ8" s="244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271"/>
      <c r="BE8" s="149"/>
      <c r="BF8" s="149"/>
      <c r="BG8" s="149"/>
      <c r="BK8" s="240"/>
    </row>
    <row r="9" spans="3:65" ht="14.25" customHeight="1" thickBot="1">
      <c r="C9" s="225">
        <v>1</v>
      </c>
      <c r="D9" s="227" t="str">
        <f>Sheet1!G9</f>
        <v>堤ヶ岡SC</v>
      </c>
      <c r="E9" s="227"/>
      <c r="F9" s="227"/>
      <c r="G9" s="227"/>
      <c r="H9" s="227"/>
      <c r="I9" s="230"/>
      <c r="J9" s="231"/>
      <c r="K9" s="231"/>
      <c r="L9" s="231"/>
      <c r="M9" s="231"/>
      <c r="N9" s="231"/>
      <c r="O9" s="232"/>
      <c r="P9" s="219">
        <f>P45</f>
        <v>0</v>
      </c>
      <c r="Q9" s="220"/>
      <c r="R9" s="220"/>
      <c r="S9" s="6" t="str">
        <f>IF(ISBLANK(P45),"",IF(P9&gt;T9,"○",IF(P9&lt;T9,"×","△")))</f>
        <v>×</v>
      </c>
      <c r="T9" s="220">
        <f>T45</f>
        <v>2</v>
      </c>
      <c r="U9" s="220"/>
      <c r="V9" s="223"/>
      <c r="W9" s="219">
        <f>P49</f>
        <v>0</v>
      </c>
      <c r="X9" s="220"/>
      <c r="Y9" s="220"/>
      <c r="Z9" s="6" t="str">
        <f>IF(ISBLANK(P49),"",IF(W9&gt;AA9,"○",IF(W9&lt;AA9,"×","△")))</f>
        <v>×</v>
      </c>
      <c r="AA9" s="220">
        <f>T49</f>
        <v>8</v>
      </c>
      <c r="AB9" s="220"/>
      <c r="AC9" s="223"/>
      <c r="AD9" s="219">
        <f>P53</f>
        <v>2</v>
      </c>
      <c r="AE9" s="220"/>
      <c r="AF9" s="220"/>
      <c r="AG9" s="6" t="str">
        <f>IF(ISBLANK(P53),"",IF(AD9&gt;AH9,"○",IF(AE9:AE10&lt;AH9,"×","△")))</f>
        <v>×</v>
      </c>
      <c r="AH9" s="220">
        <f>T53</f>
        <v>11</v>
      </c>
      <c r="AI9" s="220"/>
      <c r="AJ9" s="223"/>
      <c r="AK9" s="236"/>
      <c r="AL9" s="237"/>
      <c r="AM9" s="237"/>
      <c r="AN9" s="237"/>
      <c r="AO9" s="237"/>
      <c r="AP9" s="237"/>
      <c r="AQ9" s="237"/>
      <c r="AR9" s="159">
        <f>IF(ISBLANK($P$45),"",SUM(BE9*3+BF9))</f>
        <v>0</v>
      </c>
      <c r="AS9" s="159"/>
      <c r="AT9" s="159">
        <f>IF(ISBLANK($P$45),"",SUM(I9)+SUM(N9)+SUM(P9)+SUM(W9)+SUM(AC9)+SUM(AD9)+SUM(AM9))</f>
        <v>2</v>
      </c>
      <c r="AU9" s="159"/>
      <c r="AV9" s="159">
        <f>IF(ISBLANK($P$45),"",SUM(I9)+SUM(Q9)+SUM(T9)+SUM(AA9)+SUM(AH9)+SUM(AK9)+SUM(AP9))</f>
        <v>21</v>
      </c>
      <c r="AW9" s="159"/>
      <c r="AX9" s="159">
        <f>IF(ISBLANK(P45),"",AT9-AV9)</f>
        <v>-19</v>
      </c>
      <c r="AY9" s="159"/>
      <c r="AZ9" s="159"/>
      <c r="BA9" s="214">
        <f>IF(ISBLANK(P55),"",RANK($BG$9:$BG$16,$BG$9:$BG$16))</f>
        <v>4</v>
      </c>
      <c r="BB9" s="214"/>
      <c r="BC9" s="216">
        <f>IF(ISBLANK(P45),"",AR9*10000+AX9*100+AT9)</f>
        <v>-1898</v>
      </c>
      <c r="BE9" s="150">
        <f>COUNTIF(I9:AQ10,"○")</f>
        <v>0</v>
      </c>
      <c r="BF9" s="150">
        <f>COUNTIF(I9:AQ10,"△")</f>
        <v>0</v>
      </c>
      <c r="BG9" s="150">
        <f>SUM(AR9*10000+AX9*100+AT9)</f>
        <v>-1898</v>
      </c>
      <c r="BJ9" s="191"/>
      <c r="BK9" s="191"/>
      <c r="BL9" s="191"/>
      <c r="BM9" s="191"/>
    </row>
    <row r="10" spans="3:65" ht="14.25">
      <c r="C10" s="226"/>
      <c r="D10" s="218"/>
      <c r="E10" s="218"/>
      <c r="F10" s="218"/>
      <c r="G10" s="218"/>
      <c r="H10" s="218"/>
      <c r="I10" s="233"/>
      <c r="J10" s="234"/>
      <c r="K10" s="234"/>
      <c r="L10" s="234"/>
      <c r="M10" s="234"/>
      <c r="N10" s="234"/>
      <c r="O10" s="235"/>
      <c r="P10" s="221"/>
      <c r="Q10" s="222"/>
      <c r="R10" s="222"/>
      <c r="S10" s="72"/>
      <c r="T10" s="222"/>
      <c r="U10" s="222"/>
      <c r="V10" s="224"/>
      <c r="W10" s="221"/>
      <c r="X10" s="222"/>
      <c r="Y10" s="222"/>
      <c r="Z10" s="72"/>
      <c r="AA10" s="222"/>
      <c r="AB10" s="222"/>
      <c r="AC10" s="224"/>
      <c r="AD10" s="221"/>
      <c r="AE10" s="222"/>
      <c r="AF10" s="222"/>
      <c r="AG10" s="72"/>
      <c r="AH10" s="222"/>
      <c r="AI10" s="222"/>
      <c r="AJ10" s="224"/>
      <c r="AK10" s="238"/>
      <c r="AL10" s="239"/>
      <c r="AM10" s="239"/>
      <c r="AN10" s="239"/>
      <c r="AO10" s="239"/>
      <c r="AP10" s="239"/>
      <c r="AQ10" s="239"/>
      <c r="AR10" s="159"/>
      <c r="AS10" s="159"/>
      <c r="AT10" s="159"/>
      <c r="AU10" s="159"/>
      <c r="AV10" s="159"/>
      <c r="AW10" s="159"/>
      <c r="AX10" s="159"/>
      <c r="AY10" s="159"/>
      <c r="AZ10" s="159"/>
      <c r="BA10" s="214"/>
      <c r="BB10" s="214"/>
      <c r="BC10" s="216"/>
      <c r="BE10" s="150"/>
      <c r="BF10" s="150"/>
      <c r="BG10" s="150"/>
      <c r="BJ10" s="191"/>
      <c r="BK10" s="191"/>
      <c r="BL10" s="191"/>
      <c r="BM10" s="191"/>
    </row>
    <row r="11" spans="3:65" ht="14.25" customHeight="1" thickBot="1">
      <c r="C11" s="225">
        <v>2</v>
      </c>
      <c r="D11" s="227" t="str">
        <f>Sheet1!G11</f>
        <v>中居キッカーズ</v>
      </c>
      <c r="E11" s="227"/>
      <c r="F11" s="227"/>
      <c r="G11" s="227"/>
      <c r="H11" s="228"/>
      <c r="I11" s="219">
        <f>T9</f>
        <v>2</v>
      </c>
      <c r="J11" s="220"/>
      <c r="K11" s="220"/>
      <c r="L11" s="6" t="str">
        <f>IF(ISBLANK(P45I47),"",IF(I11&gt;M11,"○",IF(I11&lt;M11,"×","△")))</f>
        <v>○</v>
      </c>
      <c r="M11" s="220">
        <f>P9</f>
        <v>0</v>
      </c>
      <c r="N11" s="220"/>
      <c r="O11" s="223"/>
      <c r="P11" s="230"/>
      <c r="Q11" s="231"/>
      <c r="R11" s="231"/>
      <c r="S11" s="231"/>
      <c r="T11" s="231"/>
      <c r="U11" s="231"/>
      <c r="V11" s="232"/>
      <c r="W11" s="219">
        <f>P55</f>
        <v>0</v>
      </c>
      <c r="X11" s="220"/>
      <c r="Y11" s="220"/>
      <c r="Z11" s="6" t="str">
        <f>IF(ISBLANK(P55),"",IF(W11&gt;AA11,"○",IF(W11&lt;AA11,"×","△")))</f>
        <v>×</v>
      </c>
      <c r="AA11" s="220">
        <f>T55</f>
        <v>3</v>
      </c>
      <c r="AB11" s="220"/>
      <c r="AC11" s="223"/>
      <c r="AD11" s="219">
        <f>P51</f>
        <v>1</v>
      </c>
      <c r="AE11" s="220"/>
      <c r="AF11" s="220"/>
      <c r="AG11" s="6" t="str">
        <f>IF(ISBLANK(P51),"",IF(AD11&gt;AH11,"○",IF(AD11&lt;AH11,"×","△")))</f>
        <v>○</v>
      </c>
      <c r="AH11" s="220">
        <f>T51</f>
        <v>0</v>
      </c>
      <c r="AI11" s="220"/>
      <c r="AJ11" s="223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59">
        <f>IF(ISBLANK($P$45),"",SUM(BE11*3+BF11))</f>
        <v>6</v>
      </c>
      <c r="AS11" s="159"/>
      <c r="AT11" s="159">
        <f>IF(ISBLANK($P$45),"",SUM(I11)+SUM(N11)+SUM(P11)+SUM(W11)+SUM(AC11)+SUM(AD11)+SUM(AM11))</f>
        <v>3</v>
      </c>
      <c r="AU11" s="159"/>
      <c r="AV11" s="159">
        <f>IF(ISBLANK($P$45),"",SUM(M11)+SUM(Q11)+SUM(T11)+SUM(AA11)+SUM(AH11)+SUM(AK11)+SUM(AP11))</f>
        <v>3</v>
      </c>
      <c r="AW11" s="159"/>
      <c r="AX11" s="159">
        <f>IF(ISBLANK(P47),"",AT11-AV11)</f>
        <v>0</v>
      </c>
      <c r="AY11" s="159"/>
      <c r="AZ11" s="159"/>
      <c r="BA11" s="214">
        <f>IF(ISBLANK(P55),"",RANK($BG$9:$BG$16,$BG$9:$BG$16))</f>
        <v>3</v>
      </c>
      <c r="BB11" s="214"/>
      <c r="BC11" s="216">
        <f>IF(ISBLANK(T45),"",AR11*10000+AX11*100+AT11)</f>
        <v>60003</v>
      </c>
      <c r="BE11" s="150">
        <f>COUNTIF(I11:AQ12,"○")</f>
        <v>2</v>
      </c>
      <c r="BF11" s="150">
        <f>COUNTIF(I11:AQ12,"△")</f>
        <v>0</v>
      </c>
      <c r="BG11" s="150">
        <f>SUM(AR11*10000+AX11*100+AT11)</f>
        <v>60003</v>
      </c>
      <c r="BJ11" s="191"/>
      <c r="BK11" s="191"/>
      <c r="BL11" s="191"/>
      <c r="BM11" s="4"/>
    </row>
    <row r="12" spans="3:65" ht="14.25">
      <c r="C12" s="226"/>
      <c r="D12" s="218"/>
      <c r="E12" s="218"/>
      <c r="F12" s="218"/>
      <c r="G12" s="218"/>
      <c r="H12" s="229"/>
      <c r="I12" s="221"/>
      <c r="J12" s="222"/>
      <c r="K12" s="222"/>
      <c r="L12" s="72"/>
      <c r="M12" s="222"/>
      <c r="N12" s="222"/>
      <c r="O12" s="224"/>
      <c r="P12" s="233"/>
      <c r="Q12" s="234"/>
      <c r="R12" s="234"/>
      <c r="S12" s="234"/>
      <c r="T12" s="234"/>
      <c r="U12" s="234"/>
      <c r="V12" s="235"/>
      <c r="W12" s="221"/>
      <c r="X12" s="222"/>
      <c r="Y12" s="222"/>
      <c r="Z12" s="72"/>
      <c r="AA12" s="222"/>
      <c r="AB12" s="222"/>
      <c r="AC12" s="224"/>
      <c r="AD12" s="221"/>
      <c r="AE12" s="222"/>
      <c r="AF12" s="222"/>
      <c r="AG12" s="72"/>
      <c r="AH12" s="222"/>
      <c r="AI12" s="222"/>
      <c r="AJ12" s="224"/>
      <c r="AK12" s="77"/>
      <c r="AL12" s="78"/>
      <c r="AM12" s="79"/>
      <c r="AN12" s="78"/>
      <c r="AO12" s="78"/>
      <c r="AP12" s="78"/>
      <c r="AQ12" s="78"/>
      <c r="AR12" s="159"/>
      <c r="AS12" s="159"/>
      <c r="AT12" s="159"/>
      <c r="AU12" s="159"/>
      <c r="AV12" s="159"/>
      <c r="AW12" s="159"/>
      <c r="AX12" s="159"/>
      <c r="AY12" s="159"/>
      <c r="AZ12" s="159"/>
      <c r="BA12" s="214"/>
      <c r="BB12" s="214"/>
      <c r="BC12" s="216"/>
      <c r="BE12" s="150"/>
      <c r="BF12" s="150"/>
      <c r="BG12" s="150"/>
      <c r="BJ12" s="191"/>
      <c r="BK12" s="191"/>
      <c r="BL12" s="191"/>
      <c r="BM12" s="4"/>
    </row>
    <row r="13" spans="3:65" ht="14.25" customHeight="1" thickBot="1">
      <c r="C13" s="225">
        <v>3</v>
      </c>
      <c r="D13" s="227" t="str">
        <f>Sheet1!G13</f>
        <v>イーグル</v>
      </c>
      <c r="E13" s="227"/>
      <c r="F13" s="227"/>
      <c r="G13" s="227"/>
      <c r="H13" s="228"/>
      <c r="I13" s="219">
        <f>AA9</f>
        <v>8</v>
      </c>
      <c r="J13" s="220"/>
      <c r="K13" s="220"/>
      <c r="L13" s="6" t="str">
        <f>IF(ISBLANK(J49),"",IF(I13&gt;M13,"○",IF(I13&lt;M13,"×","△")))</f>
        <v>○</v>
      </c>
      <c r="M13" s="220">
        <f>W9</f>
        <v>0</v>
      </c>
      <c r="N13" s="220"/>
      <c r="O13" s="223"/>
      <c r="P13" s="219">
        <f>AA11</f>
        <v>3</v>
      </c>
      <c r="Q13" s="220"/>
      <c r="R13" s="220"/>
      <c r="S13" s="6" t="str">
        <f>IF(ISBLANK(P55),"",IF(P13&gt;T13,"○",IF(P13&lt;T13,"×","△")))</f>
        <v>○</v>
      </c>
      <c r="T13" s="220">
        <f>W11</f>
        <v>0</v>
      </c>
      <c r="U13" s="220"/>
      <c r="V13" s="223"/>
      <c r="W13" s="230"/>
      <c r="X13" s="231"/>
      <c r="Y13" s="231"/>
      <c r="Z13" s="231"/>
      <c r="AA13" s="231"/>
      <c r="AB13" s="231"/>
      <c r="AC13" s="232"/>
      <c r="AD13" s="219">
        <f>P47</f>
        <v>3</v>
      </c>
      <c r="AE13" s="220"/>
      <c r="AF13" s="220"/>
      <c r="AG13" s="6" t="str">
        <f>IF(ISBLANK(P47),"",IF(AD13&gt;AH13,"○",IF(AD13&lt;AH13,"×","△")))</f>
        <v>×</v>
      </c>
      <c r="AH13" s="220">
        <f>T47</f>
        <v>6</v>
      </c>
      <c r="AI13" s="220"/>
      <c r="AJ13" s="223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59">
        <f>IF(ISBLANK($P$45),"",SUM(BE13*3+BF13))</f>
        <v>6</v>
      </c>
      <c r="AS13" s="159"/>
      <c r="AT13" s="159">
        <f>IF(ISBLANK($P$45),"",SUM(I13)+SUM(N13)+SUM(P13)+SUM(W13)+SUM(AC13)+SUM(AD13)+SUM(AM13))</f>
        <v>14</v>
      </c>
      <c r="AU13" s="159"/>
      <c r="AV13" s="159">
        <f>IF(ISBLANK($P$45),"",SUM(M13)+SUM(Q13)+SUM(T13)+SUM(AA13)+SUM(AH13)+SUM(AK13)+SUM(AP13))</f>
        <v>6</v>
      </c>
      <c r="AW13" s="159"/>
      <c r="AX13" s="159">
        <f>IF(ISBLANK(P49),"",AT13-AV13)</f>
        <v>8</v>
      </c>
      <c r="AY13" s="159"/>
      <c r="AZ13" s="159"/>
      <c r="BA13" s="214">
        <f>IF(ISBLANK(P55),"",RANK($BG$9:$BG$16,$BG$9:$BG$16))</f>
        <v>2</v>
      </c>
      <c r="BB13" s="214"/>
      <c r="BC13" s="216">
        <f>IF(ISBLANK(P47),"",AR13*10000+AX13*100+AT13)</f>
        <v>60814</v>
      </c>
      <c r="BE13" s="150">
        <f>COUNTIF(I13:AQ14,"○")</f>
        <v>2</v>
      </c>
      <c r="BF13" s="150">
        <f>COUNTIF(I13:AQ14,"△")</f>
        <v>0</v>
      </c>
      <c r="BG13" s="150">
        <f>SUM(AR13*10000+AX13*100+AT13)</f>
        <v>60814</v>
      </c>
      <c r="BJ13" s="191"/>
      <c r="BK13" s="191"/>
      <c r="BL13" s="191"/>
      <c r="BM13" s="4"/>
    </row>
    <row r="14" spans="3:65" ht="14.25">
      <c r="C14" s="226"/>
      <c r="D14" s="218"/>
      <c r="E14" s="218"/>
      <c r="F14" s="218"/>
      <c r="G14" s="218"/>
      <c r="H14" s="229"/>
      <c r="I14" s="221"/>
      <c r="J14" s="222"/>
      <c r="K14" s="222"/>
      <c r="L14" s="72"/>
      <c r="M14" s="222"/>
      <c r="N14" s="222"/>
      <c r="O14" s="224"/>
      <c r="P14" s="221"/>
      <c r="Q14" s="222"/>
      <c r="R14" s="222"/>
      <c r="S14" s="72"/>
      <c r="T14" s="222"/>
      <c r="U14" s="222"/>
      <c r="V14" s="224"/>
      <c r="W14" s="233"/>
      <c r="X14" s="234"/>
      <c r="Y14" s="234"/>
      <c r="Z14" s="234"/>
      <c r="AA14" s="234"/>
      <c r="AB14" s="234"/>
      <c r="AC14" s="235"/>
      <c r="AD14" s="221"/>
      <c r="AE14" s="222"/>
      <c r="AF14" s="222"/>
      <c r="AG14" s="72"/>
      <c r="AH14" s="222"/>
      <c r="AI14" s="222"/>
      <c r="AJ14" s="224"/>
      <c r="AK14" s="77"/>
      <c r="AL14" s="78"/>
      <c r="AM14" s="79"/>
      <c r="AN14" s="78"/>
      <c r="AO14" s="78"/>
      <c r="AP14" s="78"/>
      <c r="AQ14" s="78"/>
      <c r="AR14" s="159"/>
      <c r="AS14" s="159"/>
      <c r="AT14" s="159"/>
      <c r="AU14" s="159"/>
      <c r="AV14" s="159"/>
      <c r="AW14" s="159"/>
      <c r="AX14" s="159"/>
      <c r="AY14" s="159"/>
      <c r="AZ14" s="159"/>
      <c r="BA14" s="214"/>
      <c r="BB14" s="214"/>
      <c r="BC14" s="216"/>
      <c r="BE14" s="150"/>
      <c r="BF14" s="150"/>
      <c r="BG14" s="150"/>
      <c r="BJ14" s="191"/>
      <c r="BK14" s="191"/>
      <c r="BL14" s="191"/>
      <c r="BM14" s="4"/>
    </row>
    <row r="15" spans="3:65" ht="14.25" customHeight="1" thickBot="1">
      <c r="C15" s="217">
        <v>4</v>
      </c>
      <c r="D15" s="218" t="str">
        <f>Sheet1!G14</f>
        <v>里東SSS</v>
      </c>
      <c r="E15" s="218"/>
      <c r="F15" s="218"/>
      <c r="G15" s="218"/>
      <c r="H15" s="218"/>
      <c r="I15" s="219">
        <f>AH9</f>
        <v>11</v>
      </c>
      <c r="J15" s="220"/>
      <c r="K15" s="220"/>
      <c r="L15" s="6" t="str">
        <f>IF(ISBLANK(P53),"",IF(I15&gt;M15,"○",IF(I15&lt;M15,"×","△")))</f>
        <v>○</v>
      </c>
      <c r="M15" s="220">
        <f>AD9</f>
        <v>2</v>
      </c>
      <c r="N15" s="220"/>
      <c r="O15" s="223"/>
      <c r="P15" s="219">
        <f>AH11</f>
        <v>0</v>
      </c>
      <c r="Q15" s="220"/>
      <c r="R15" s="220"/>
      <c r="S15" s="6" t="str">
        <f>IF(ISBLANK(P51),"",IF(P15&gt;T15,"○",IF(P15&lt;T15,"×","△")))</f>
        <v>×</v>
      </c>
      <c r="T15" s="220">
        <f>AD11</f>
        <v>1</v>
      </c>
      <c r="U15" s="220"/>
      <c r="V15" s="223"/>
      <c r="W15" s="219">
        <f>AH13</f>
        <v>6</v>
      </c>
      <c r="X15" s="220"/>
      <c r="Y15" s="220"/>
      <c r="Z15" s="6" t="str">
        <f>IF(ISBLANK(P47),"",IF(W15&gt;AA15,"○",IF(W15&lt;AA15,"×","△")))</f>
        <v>○</v>
      </c>
      <c r="AA15" s="220">
        <f>AD13</f>
        <v>3</v>
      </c>
      <c r="AB15" s="220"/>
      <c r="AC15" s="223"/>
      <c r="AD15" s="230"/>
      <c r="AE15" s="231"/>
      <c r="AF15" s="231"/>
      <c r="AG15" s="231"/>
      <c r="AH15" s="231"/>
      <c r="AI15" s="231"/>
      <c r="AJ15" s="23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59">
        <f>IF(ISBLANK($P$45),"",SUM(BE15*3+BF15))</f>
        <v>6</v>
      </c>
      <c r="AS15" s="159"/>
      <c r="AT15" s="159">
        <f>IF(ISBLANK($P$45),"",SUM(I15)+SUM(N15)+SUM(P15)+SUM(W15)+SUM(AC15)+SUM(AD15)+SUM(AM15))</f>
        <v>17</v>
      </c>
      <c r="AU15" s="159"/>
      <c r="AV15" s="159">
        <f>IF(ISBLANK($P$45),"",SUM(M15)+SUM(Q15)+SUM(T15)+SUM(AA15)+SUM(AH15)+SUM(AK15)+SUM(AP15))</f>
        <v>6</v>
      </c>
      <c r="AW15" s="159"/>
      <c r="AX15" s="159">
        <f>IF(ISBLANK(P51),"",AT15-AV15)</f>
        <v>11</v>
      </c>
      <c r="AY15" s="159"/>
      <c r="AZ15" s="159"/>
      <c r="BA15" s="214">
        <f>IF(ISBLANK(P55),"",RANK($BG$9:$BG$16,$BG$9:$BG$16))</f>
        <v>1</v>
      </c>
      <c r="BB15" s="214"/>
      <c r="BC15" s="216">
        <f>IF(ISBLANK(T47),"",AR15*10000+AX15*100+AT15)</f>
        <v>61117</v>
      </c>
      <c r="BE15" s="150">
        <f>COUNTIF(I15:AQ16,"○")</f>
        <v>2</v>
      </c>
      <c r="BF15" s="150">
        <f>COUNTIF(I15:AQ16,"△")</f>
        <v>0</v>
      </c>
      <c r="BG15" s="150">
        <f>SUM(AR15*10000+AX15*100+AT15)</f>
        <v>61117</v>
      </c>
      <c r="BJ15" s="191"/>
      <c r="BK15" s="191"/>
      <c r="BL15" s="191"/>
      <c r="BM15" s="4"/>
    </row>
    <row r="16" spans="3:65" ht="14.25">
      <c r="C16" s="217"/>
      <c r="D16" s="218"/>
      <c r="E16" s="218"/>
      <c r="F16" s="218"/>
      <c r="G16" s="218"/>
      <c r="H16" s="218"/>
      <c r="I16" s="221"/>
      <c r="J16" s="222"/>
      <c r="K16" s="222"/>
      <c r="L16" s="72"/>
      <c r="M16" s="222"/>
      <c r="N16" s="222"/>
      <c r="O16" s="224"/>
      <c r="P16" s="221"/>
      <c r="Q16" s="222"/>
      <c r="R16" s="222"/>
      <c r="S16" s="72"/>
      <c r="T16" s="222"/>
      <c r="U16" s="222"/>
      <c r="V16" s="224"/>
      <c r="W16" s="221"/>
      <c r="X16" s="222"/>
      <c r="Y16" s="222"/>
      <c r="Z16" s="72"/>
      <c r="AA16" s="222"/>
      <c r="AB16" s="222"/>
      <c r="AC16" s="224"/>
      <c r="AD16" s="233"/>
      <c r="AE16" s="234"/>
      <c r="AF16" s="234"/>
      <c r="AG16" s="234"/>
      <c r="AH16" s="234"/>
      <c r="AI16" s="234"/>
      <c r="AJ16" s="235"/>
      <c r="AK16" s="77"/>
      <c r="AL16" s="78"/>
      <c r="AM16" s="79"/>
      <c r="AN16" s="78"/>
      <c r="AO16" s="78"/>
      <c r="AP16" s="78"/>
      <c r="AQ16" s="78"/>
      <c r="AR16" s="159"/>
      <c r="AS16" s="159"/>
      <c r="AT16" s="159"/>
      <c r="AU16" s="159"/>
      <c r="AV16" s="159"/>
      <c r="AW16" s="159"/>
      <c r="AX16" s="159"/>
      <c r="AY16" s="159"/>
      <c r="AZ16" s="159"/>
      <c r="BA16" s="214"/>
      <c r="BB16" s="214"/>
      <c r="BC16" s="216"/>
      <c r="BE16" s="150"/>
      <c r="BF16" s="150"/>
      <c r="BG16" s="150"/>
      <c r="BJ16" s="191"/>
      <c r="BK16" s="191"/>
      <c r="BL16" s="191"/>
      <c r="BM16" s="4"/>
    </row>
    <row r="17" spans="3:65" ht="14.25" customHeight="1" thickBot="1">
      <c r="C17" s="205"/>
      <c r="D17" s="207"/>
      <c r="E17" s="207"/>
      <c r="F17" s="207"/>
      <c r="G17" s="207"/>
      <c r="H17" s="207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59"/>
      <c r="AS17" s="159"/>
      <c r="AT17" s="159"/>
      <c r="AU17" s="159"/>
      <c r="AV17" s="210"/>
      <c r="AW17" s="211"/>
      <c r="AX17" s="159"/>
      <c r="AY17" s="159"/>
      <c r="AZ17" s="159"/>
      <c r="BA17" s="214"/>
      <c r="BB17" s="214"/>
      <c r="BC17" s="216">
        <f>IF(ISBLANK(P49),"",AR17*10000+AX17*100+AT17)</f>
        <v>0</v>
      </c>
      <c r="BE17" s="150">
        <f>COUNTIF(I17:AQ18,"○")</f>
        <v>0</v>
      </c>
      <c r="BF17" s="150">
        <f>COUNTIF(I17:AQ18,"△")</f>
        <v>0</v>
      </c>
      <c r="BG17" s="150">
        <f>SUM(AR17*10000+AX17*100+AT17)</f>
        <v>0</v>
      </c>
      <c r="BJ17" s="191"/>
      <c r="BK17" s="191"/>
      <c r="BL17" s="191"/>
      <c r="BM17" s="4"/>
    </row>
    <row r="18" spans="3:65" ht="14.25">
      <c r="C18" s="206"/>
      <c r="D18" s="208"/>
      <c r="E18" s="208"/>
      <c r="F18" s="208"/>
      <c r="G18" s="208"/>
      <c r="H18" s="208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09"/>
      <c r="AS18" s="209"/>
      <c r="AT18" s="209"/>
      <c r="AU18" s="209"/>
      <c r="AV18" s="212"/>
      <c r="AW18" s="213"/>
      <c r="AX18" s="209"/>
      <c r="AY18" s="209"/>
      <c r="AZ18" s="209"/>
      <c r="BA18" s="215"/>
      <c r="BB18" s="215"/>
      <c r="BC18" s="216"/>
      <c r="BE18" s="150"/>
      <c r="BF18" s="150"/>
      <c r="BG18" s="150"/>
      <c r="BJ18" s="191"/>
      <c r="BK18" s="191"/>
      <c r="BL18" s="191"/>
      <c r="BM18" s="4"/>
    </row>
    <row r="19" spans="3:65" ht="14.25" customHeight="1">
      <c r="C19" s="202"/>
      <c r="D19" s="203"/>
      <c r="E19" s="203"/>
      <c r="F19" s="203"/>
      <c r="G19" s="203"/>
      <c r="H19" s="203"/>
      <c r="I19" s="199"/>
      <c r="J19" s="199"/>
      <c r="K19" s="82"/>
      <c r="L19" s="199"/>
      <c r="M19" s="199"/>
      <c r="N19" s="199"/>
      <c r="O19" s="199"/>
      <c r="P19" s="82"/>
      <c r="Q19" s="199"/>
      <c r="R19" s="199"/>
      <c r="S19" s="199"/>
      <c r="T19" s="199"/>
      <c r="U19" s="82"/>
      <c r="V19" s="199"/>
      <c r="W19" s="199"/>
      <c r="X19" s="199"/>
      <c r="Y19" s="199"/>
      <c r="Z19" s="82"/>
      <c r="AA19" s="199"/>
      <c r="AB19" s="199"/>
      <c r="AC19" s="201"/>
      <c r="AD19" s="201"/>
      <c r="AE19" s="82"/>
      <c r="AF19" s="201"/>
      <c r="AG19" s="201"/>
      <c r="AH19" s="200"/>
      <c r="AI19" s="200"/>
      <c r="AJ19" s="200"/>
      <c r="AK19" s="200"/>
      <c r="AL19" s="200"/>
      <c r="AM19" s="199"/>
      <c r="AN19" s="199"/>
      <c r="AO19" s="82"/>
      <c r="AP19" s="199"/>
      <c r="AQ19" s="199"/>
      <c r="AR19" s="204"/>
      <c r="AS19" s="204"/>
      <c r="AT19" s="195"/>
      <c r="AU19" s="195"/>
      <c r="AV19" s="195"/>
      <c r="AW19" s="195"/>
      <c r="AX19" s="195"/>
      <c r="AY19" s="195"/>
      <c r="AZ19" s="195"/>
      <c r="BA19" s="191"/>
      <c r="BB19" s="191"/>
      <c r="BC19" s="196">
        <f>IF(ISBLANK(T49),"",AR19*10000+AX19*100+AT19)</f>
        <v>0</v>
      </c>
      <c r="BE19" s="197">
        <f>COUNTIF(I19:AQ20,"○")</f>
        <v>0</v>
      </c>
      <c r="BF19" s="197">
        <f>COUNTIF(I19:AQ20,"△")</f>
        <v>0</v>
      </c>
      <c r="BG19" s="197">
        <f>SUM(AR19*10000+AX19*100+AT19)</f>
        <v>0</v>
      </c>
      <c r="BJ19" s="191"/>
      <c r="BK19" s="191"/>
      <c r="BL19" s="191"/>
      <c r="BM19" s="4"/>
    </row>
    <row r="20" spans="3:65" ht="14.25">
      <c r="C20" s="202"/>
      <c r="D20" s="203"/>
      <c r="E20" s="203"/>
      <c r="F20" s="203"/>
      <c r="G20" s="203"/>
      <c r="H20" s="203"/>
      <c r="I20" s="199"/>
      <c r="J20" s="199"/>
      <c r="K20" s="98"/>
      <c r="L20" s="199"/>
      <c r="M20" s="199"/>
      <c r="N20" s="199"/>
      <c r="O20" s="199"/>
      <c r="P20" s="98"/>
      <c r="Q20" s="199"/>
      <c r="R20" s="199"/>
      <c r="S20" s="199"/>
      <c r="T20" s="199"/>
      <c r="U20" s="98"/>
      <c r="V20" s="199"/>
      <c r="W20" s="199"/>
      <c r="X20" s="199"/>
      <c r="Y20" s="199"/>
      <c r="Z20" s="98"/>
      <c r="AA20" s="199"/>
      <c r="AB20" s="199"/>
      <c r="AC20" s="201"/>
      <c r="AD20" s="201"/>
      <c r="AE20" s="98"/>
      <c r="AF20" s="201"/>
      <c r="AG20" s="201"/>
      <c r="AH20" s="200"/>
      <c r="AI20" s="200"/>
      <c r="AJ20" s="200"/>
      <c r="AK20" s="200"/>
      <c r="AL20" s="200"/>
      <c r="AM20" s="199"/>
      <c r="AN20" s="199"/>
      <c r="AO20" s="84"/>
      <c r="AP20" s="199"/>
      <c r="AQ20" s="199"/>
      <c r="AR20" s="204"/>
      <c r="AS20" s="204"/>
      <c r="AT20" s="195"/>
      <c r="AU20" s="195"/>
      <c r="AV20" s="195"/>
      <c r="AW20" s="195"/>
      <c r="AX20" s="195"/>
      <c r="AY20" s="195"/>
      <c r="AZ20" s="195"/>
      <c r="BA20" s="191"/>
      <c r="BB20" s="191"/>
      <c r="BC20" s="196"/>
      <c r="BE20" s="198"/>
      <c r="BF20" s="198"/>
      <c r="BG20" s="198"/>
      <c r="BJ20" s="191"/>
      <c r="BK20" s="191"/>
      <c r="BL20" s="191"/>
      <c r="BM20" s="4"/>
    </row>
    <row r="21" spans="3:65" ht="14.25" customHeight="1">
      <c r="C21" s="202"/>
      <c r="D21" s="203"/>
      <c r="E21" s="203"/>
      <c r="F21" s="203"/>
      <c r="G21" s="203"/>
      <c r="H21" s="203"/>
      <c r="I21" s="199"/>
      <c r="J21" s="199"/>
      <c r="K21" s="82"/>
      <c r="L21" s="199"/>
      <c r="M21" s="199"/>
      <c r="N21" s="199"/>
      <c r="O21" s="199"/>
      <c r="P21" s="82"/>
      <c r="Q21" s="199"/>
      <c r="R21" s="199"/>
      <c r="S21" s="199"/>
      <c r="T21" s="199"/>
      <c r="U21" s="82"/>
      <c r="V21" s="199"/>
      <c r="W21" s="199"/>
      <c r="X21" s="199"/>
      <c r="Y21" s="199"/>
      <c r="Z21" s="82"/>
      <c r="AA21" s="199"/>
      <c r="AB21" s="199"/>
      <c r="AC21" s="201"/>
      <c r="AD21" s="201"/>
      <c r="AE21" s="82"/>
      <c r="AF21" s="201"/>
      <c r="AG21" s="201"/>
      <c r="AH21" s="199"/>
      <c r="AI21" s="199"/>
      <c r="AJ21" s="82"/>
      <c r="AK21" s="199"/>
      <c r="AL21" s="199"/>
      <c r="AM21" s="200"/>
      <c r="AN21" s="200"/>
      <c r="AO21" s="200"/>
      <c r="AP21" s="200"/>
      <c r="AQ21" s="200"/>
      <c r="AR21" s="195"/>
      <c r="AS21" s="195"/>
      <c r="AT21" s="195"/>
      <c r="AU21" s="195"/>
      <c r="AV21" s="195"/>
      <c r="AW21" s="195"/>
      <c r="AX21" s="195"/>
      <c r="AY21" s="195"/>
      <c r="AZ21" s="195"/>
      <c r="BA21" s="191"/>
      <c r="BB21" s="191"/>
      <c r="BC21" s="196">
        <f>IF(ISBLANK(T51),"",AR21*10000+AX21*100+AT21)</f>
        <v>0</v>
      </c>
      <c r="BE21" s="197">
        <f>COUNTIF(I21:AQ22,"○")</f>
        <v>0</v>
      </c>
      <c r="BF21" s="197">
        <f>COUNTIF(I21:AQ22,"△")</f>
        <v>0</v>
      </c>
      <c r="BG21" s="197">
        <f>SUM(AR21*10000+AX21*100+AT21)</f>
        <v>0</v>
      </c>
      <c r="BJ21" s="191"/>
      <c r="BK21" s="191"/>
      <c r="BL21" s="191"/>
      <c r="BM21" s="4"/>
    </row>
    <row r="22" spans="3:65" ht="14.25">
      <c r="C22" s="202"/>
      <c r="D22" s="203"/>
      <c r="E22" s="203"/>
      <c r="F22" s="203"/>
      <c r="G22" s="203"/>
      <c r="H22" s="203"/>
      <c r="I22" s="199"/>
      <c r="J22" s="199"/>
      <c r="K22" s="98"/>
      <c r="L22" s="199"/>
      <c r="M22" s="199"/>
      <c r="N22" s="199"/>
      <c r="O22" s="199"/>
      <c r="P22" s="98"/>
      <c r="Q22" s="199"/>
      <c r="R22" s="199"/>
      <c r="S22" s="199"/>
      <c r="T22" s="199"/>
      <c r="U22" s="98"/>
      <c r="V22" s="199"/>
      <c r="W22" s="199"/>
      <c r="X22" s="199"/>
      <c r="Y22" s="199"/>
      <c r="Z22" s="98"/>
      <c r="AA22" s="199"/>
      <c r="AB22" s="199"/>
      <c r="AC22" s="201"/>
      <c r="AD22" s="201"/>
      <c r="AE22" s="98"/>
      <c r="AF22" s="201"/>
      <c r="AG22" s="201"/>
      <c r="AH22" s="199"/>
      <c r="AI22" s="199"/>
      <c r="AJ22" s="98"/>
      <c r="AK22" s="199"/>
      <c r="AL22" s="199"/>
      <c r="AM22" s="200"/>
      <c r="AN22" s="200"/>
      <c r="AO22" s="200"/>
      <c r="AP22" s="200"/>
      <c r="AQ22" s="200"/>
      <c r="AR22" s="195"/>
      <c r="AS22" s="195"/>
      <c r="AT22" s="195"/>
      <c r="AU22" s="195"/>
      <c r="AV22" s="195"/>
      <c r="AW22" s="195"/>
      <c r="AX22" s="195"/>
      <c r="AY22" s="195"/>
      <c r="AZ22" s="195"/>
      <c r="BA22" s="191"/>
      <c r="BB22" s="191"/>
      <c r="BC22" s="196"/>
      <c r="BE22" s="198"/>
      <c r="BF22" s="198"/>
      <c r="BG22" s="198"/>
      <c r="BJ22" s="191"/>
      <c r="BK22" s="191"/>
      <c r="BL22" s="191"/>
      <c r="BM22" s="4"/>
    </row>
    <row r="23" spans="3:65" ht="14.25">
      <c r="C23" s="97"/>
      <c r="D23" s="5"/>
      <c r="E23" s="5"/>
      <c r="F23" s="5"/>
      <c r="G23" s="5"/>
      <c r="H23" s="5"/>
      <c r="I23" s="192">
        <f>IF(ISBLANK(#REF!),"",BA9)</f>
        <v>4</v>
      </c>
      <c r="J23" s="192"/>
      <c r="K23" s="192"/>
      <c r="L23" s="192"/>
      <c r="M23" s="192"/>
      <c r="N23" s="193">
        <f>IF(ISBLANK(#REF!),"",BA11)</f>
        <v>3</v>
      </c>
      <c r="O23" s="193"/>
      <c r="P23" s="193"/>
      <c r="Q23" s="193"/>
      <c r="R23" s="193"/>
      <c r="S23" s="193">
        <f>IF(ISBLANK(#REF!),"",BA13)</f>
        <v>2</v>
      </c>
      <c r="T23" s="193"/>
      <c r="U23" s="193"/>
      <c r="V23" s="193"/>
      <c r="W23" s="193"/>
      <c r="X23" s="193">
        <f>IF(ISBLANK(#REF!),"",BA15)</f>
        <v>1</v>
      </c>
      <c r="Y23" s="193"/>
      <c r="Z23" s="193"/>
      <c r="AA23" s="193"/>
      <c r="AB23" s="193"/>
      <c r="AC23" s="193">
        <f>IF(ISBLANK(#REF!),"",BA17)</f>
        <v>0</v>
      </c>
      <c r="AD23" s="193"/>
      <c r="AE23" s="193"/>
      <c r="AF23" s="193"/>
      <c r="AG23" s="193"/>
      <c r="AH23" s="193">
        <f>IF(ISBLANK(#REF!),"",BA19)</f>
        <v>0</v>
      </c>
      <c r="AI23" s="193"/>
      <c r="AJ23" s="193"/>
      <c r="AK23" s="193"/>
      <c r="AL23" s="193"/>
      <c r="AM23" s="194">
        <f>IF(ISBLANK(#REF!),"",BA21)</f>
        <v>0</v>
      </c>
      <c r="AN23" s="194"/>
      <c r="AO23" s="194"/>
      <c r="AP23" s="194"/>
      <c r="AQ23" s="19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</row>
    <row r="24" spans="3:65" ht="13.5" customHeight="1">
      <c r="C24" s="185" t="str">
        <f>IF(ISBLANK($L$2),"",$L$2)</f>
        <v>C</v>
      </c>
      <c r="D24" s="185"/>
      <c r="E24" s="185"/>
      <c r="F24" s="186" t="s">
        <v>17</v>
      </c>
      <c r="G24" s="186"/>
      <c r="H24" s="186"/>
      <c r="I24" s="164" t="str">
        <f>IF(ISBLANK(BA9),"",IF(BA9=1,D9,IF(BA11=1,D11,IF(BA13=1,D13,IF(BA15=1,D15,IF(AZ17=1,C17,IF(AZ19=1,C19,)))))))</f>
        <v>里東SSS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87" t="s">
        <v>10</v>
      </c>
      <c r="T24" s="187"/>
      <c r="U24" s="187"/>
      <c r="V24" s="167">
        <f>IF(ISBLANK(BA9),"",IF(BA9=1,AR9,IF(BA11=1,AR11,IF(BA13=1,AR13,IF(BA15=1,AR15,IF(BA17=1,AR17,IF(BA19=1,AR19,)))))))</f>
        <v>6</v>
      </c>
      <c r="W24" s="167"/>
      <c r="X24" s="167"/>
      <c r="Y24" s="188" t="s">
        <v>5</v>
      </c>
      <c r="Z24" s="188"/>
      <c r="AA24" s="188"/>
      <c r="AB24" s="167">
        <f>IF(ISBLANK(BA9),"",IF(BA9=1,AT9,IF(BA11=1,AT11,IF(BA13=1,AT13,IF(BA15=1,AT15,IF(BA17=1,AT17,IF(BA19=1,AT19,)))))))</f>
        <v>17</v>
      </c>
      <c r="AC24" s="167"/>
      <c r="AD24" s="167"/>
      <c r="AE24" s="188" t="s">
        <v>1</v>
      </c>
      <c r="AF24" s="188"/>
      <c r="AG24" s="188"/>
      <c r="AH24" s="167">
        <f>IF(ISBLANK(BA9),"",IF(BA9=1,AV9,IF(BA11=1,AV11,IF(BA13=1,AV13,IF(BA15=1,AV15,IF(BA17=1,AV17,IF(BA19=1,AV19,)))))))</f>
        <v>6</v>
      </c>
      <c r="AI24" s="167"/>
      <c r="AJ24" s="167"/>
      <c r="AK24" s="188" t="s">
        <v>6</v>
      </c>
      <c r="AL24" s="188"/>
      <c r="AM24" s="188"/>
      <c r="AN24" s="169">
        <f>IF(ISBLANK(BA9),"",IF(BA9=1,AX9,IF(BA11=1,AX11,IF(BA13=1,AX13,IF(BA15=1,AX15,IF(BA17=1,AX17,IF(BA19=1,AX19,)))))))</f>
        <v>11</v>
      </c>
      <c r="AO24" s="170"/>
      <c r="AP24" s="171"/>
      <c r="BJ24" s="99"/>
      <c r="BK24" s="99"/>
      <c r="BL24" s="99"/>
    </row>
    <row r="25" spans="3:65" ht="13.5" customHeight="1">
      <c r="C25" s="185"/>
      <c r="D25" s="185"/>
      <c r="E25" s="185"/>
      <c r="F25" s="186"/>
      <c r="G25" s="186"/>
      <c r="H25" s="186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87"/>
      <c r="T25" s="187"/>
      <c r="U25" s="187"/>
      <c r="V25" s="167"/>
      <c r="W25" s="167"/>
      <c r="X25" s="167"/>
      <c r="Y25" s="188"/>
      <c r="Z25" s="188"/>
      <c r="AA25" s="188"/>
      <c r="AB25" s="167"/>
      <c r="AC25" s="167"/>
      <c r="AD25" s="167"/>
      <c r="AE25" s="188"/>
      <c r="AF25" s="188"/>
      <c r="AG25" s="188"/>
      <c r="AH25" s="167"/>
      <c r="AI25" s="167"/>
      <c r="AJ25" s="167"/>
      <c r="AK25" s="188"/>
      <c r="AL25" s="188"/>
      <c r="AM25" s="188"/>
      <c r="AN25" s="172"/>
      <c r="AO25" s="173"/>
      <c r="AP25" s="174"/>
      <c r="BJ25" s="99"/>
      <c r="BK25" s="99"/>
      <c r="BL25" s="99"/>
    </row>
    <row r="26" spans="3:65" ht="13.5" customHeight="1">
      <c r="C26" s="185"/>
      <c r="D26" s="185"/>
      <c r="E26" s="185"/>
      <c r="F26" s="189" t="s">
        <v>18</v>
      </c>
      <c r="G26" s="189"/>
      <c r="H26" s="189"/>
      <c r="I26" s="164" t="str">
        <f>IF(ISBLANK(BA9),"",IF(BA11=2,D11,IF(BA13=2,D13,IF(BA15=2,D15,IF(BA17=2,D17,IF(AZ19=2,C19,IF(AZ21=2,C21,)))))))</f>
        <v>イーグル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90" t="s">
        <v>10</v>
      </c>
      <c r="T26" s="190"/>
      <c r="U26" s="190"/>
      <c r="V26" s="167">
        <f>IF(ISBLANK(BA9),"",IF(BA9=2,AR9,IF(BA11=2,AR11,IF(BA13=2,AR13,IF(BA15=2,AR15,IF(BA17=2,AR17,IF(BA19=2,AR19,)))))))</f>
        <v>6</v>
      </c>
      <c r="W26" s="167"/>
      <c r="X26" s="167"/>
      <c r="Y26" s="168" t="s">
        <v>5</v>
      </c>
      <c r="Z26" s="168"/>
      <c r="AA26" s="168"/>
      <c r="AB26" s="167">
        <f>IF(ISBLANK(BA9),"",IF(BA9=2,AT9,IF(BA11=2,AT11,IF(BA13=2,AT13,IF(BA15=2,AT15,IF(BA17=2,AT17,IF(BA19=2,AT19,)))))))</f>
        <v>14</v>
      </c>
      <c r="AC26" s="167"/>
      <c r="AD26" s="167"/>
      <c r="AE26" s="168" t="s">
        <v>1</v>
      </c>
      <c r="AF26" s="168"/>
      <c r="AG26" s="168"/>
      <c r="AH26" s="167">
        <f>IF(ISBLANK(BA9),"",IF(BA9=2,AV9,IF(BA11=2,AV11,IF(BA13=2,AV13,IF(BA15=2,AV15,IF(BA17=2,AV17,IF(BA19=2,AV19,)))))))</f>
        <v>6</v>
      </c>
      <c r="AI26" s="167"/>
      <c r="AJ26" s="167"/>
      <c r="AK26" s="168" t="s">
        <v>6</v>
      </c>
      <c r="AL26" s="168"/>
      <c r="AM26" s="168"/>
      <c r="AN26" s="169">
        <f>IF(ISBLANK(BA9),"",IF(BA9=2,AX9,IF(BA11=2,AX11,IF(BA13=2,AX13,IF(BA15=2,AX15,IF(BA17=2,AX17,IF(BA19=2,AX19,)))))))</f>
        <v>8</v>
      </c>
      <c r="AO26" s="170"/>
      <c r="AP26" s="171"/>
      <c r="BJ26" s="99"/>
      <c r="BK26" s="99"/>
      <c r="BL26" s="99"/>
    </row>
    <row r="27" spans="3:65" ht="13.5" customHeight="1">
      <c r="C27" s="158" t="s">
        <v>8</v>
      </c>
      <c r="D27" s="158"/>
      <c r="E27" s="158"/>
      <c r="F27" s="189"/>
      <c r="G27" s="189"/>
      <c r="H27" s="189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90"/>
      <c r="T27" s="190"/>
      <c r="U27" s="190"/>
      <c r="V27" s="167"/>
      <c r="W27" s="167"/>
      <c r="X27" s="167"/>
      <c r="Y27" s="168"/>
      <c r="Z27" s="168"/>
      <c r="AA27" s="168"/>
      <c r="AB27" s="167"/>
      <c r="AC27" s="167"/>
      <c r="AD27" s="167"/>
      <c r="AE27" s="168"/>
      <c r="AF27" s="168"/>
      <c r="AG27" s="168"/>
      <c r="AH27" s="167"/>
      <c r="AI27" s="167"/>
      <c r="AJ27" s="167"/>
      <c r="AK27" s="168"/>
      <c r="AL27" s="168"/>
      <c r="AM27" s="168"/>
      <c r="AN27" s="172"/>
      <c r="AO27" s="173"/>
      <c r="AP27" s="174"/>
      <c r="BE27" s="149" t="s">
        <v>15</v>
      </c>
      <c r="BF27" s="149" t="s">
        <v>16</v>
      </c>
      <c r="BG27" s="149" t="s">
        <v>19</v>
      </c>
      <c r="BJ27" s="149" t="s">
        <v>10</v>
      </c>
      <c r="BK27" s="149" t="s">
        <v>11</v>
      </c>
      <c r="BL27" s="149" t="s">
        <v>12</v>
      </c>
      <c r="BM27" s="149" t="s">
        <v>20</v>
      </c>
    </row>
    <row r="28" spans="3:65" ht="13.5" customHeight="1">
      <c r="C28" s="158"/>
      <c r="D28" s="158"/>
      <c r="E28" s="158"/>
      <c r="F28" s="160" t="s">
        <v>7</v>
      </c>
      <c r="G28" s="161"/>
      <c r="H28" s="161"/>
      <c r="I28" s="164" t="str">
        <f>IF(ISBLANK(BA9),"",IF(BA9=3,D9,IF(BA11=3,D11,IF(BA13=3,D13,IF(BA15=3,D15,IF(AZ17=3,C17,IF(AZ19=3,C19,)))))))</f>
        <v>中居キッカーズ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6" t="s">
        <v>4</v>
      </c>
      <c r="T28" s="166"/>
      <c r="U28" s="166"/>
      <c r="V28" s="167">
        <f>IF(ISBLANK(BA9),"",IF(BA9=3,AR9,IF(BA11=3,AR11,IF(BA13=3,AR13,IF(BA15=3,AR15,IF(BA17=3,AR17,IF(BA19=3,AR19,)))))))</f>
        <v>6</v>
      </c>
      <c r="W28" s="167"/>
      <c r="X28" s="167"/>
      <c r="Y28" s="166" t="s">
        <v>5</v>
      </c>
      <c r="Z28" s="166"/>
      <c r="AA28" s="166"/>
      <c r="AB28" s="167">
        <f>IF(ISBLANK(BA9),"",IF(BA9=3,AT9,IF(BA11=3,AT11,IF(BA13=3,AT13,IF(BA15=3,AT15,IF(BA17=3,AT17,IF(BA19=3,AT19,)))))))</f>
        <v>3</v>
      </c>
      <c r="AC28" s="167"/>
      <c r="AD28" s="167"/>
      <c r="AE28" s="166" t="s">
        <v>1</v>
      </c>
      <c r="AF28" s="166"/>
      <c r="AG28" s="166"/>
      <c r="AH28" s="167">
        <f>IF(ISBLANK(BA9),"",IF(BA9=3,AV9,IF(BA11=3,AV11,IF(BA13=3,AV13,IF(BA15=3,AV15,IF(BA17=3,AV17,IF(BA19=3,AV19,)))))))</f>
        <v>3</v>
      </c>
      <c r="AI28" s="167"/>
      <c r="AJ28" s="167"/>
      <c r="AK28" s="166" t="s">
        <v>6</v>
      </c>
      <c r="AL28" s="166"/>
      <c r="AM28" s="166"/>
      <c r="AN28" s="175">
        <f>IF(ISBLANK(BA9),"",IF(BA9=3,AX9,IF(BA11=3,AX11,IF(BA13=3,AX13,IF(BA15=3,AX15,IF(BA17=3,AX17,IF(BA19=3,AX19,)))))))</f>
        <v>0</v>
      </c>
      <c r="AO28" s="176"/>
      <c r="AP28" s="177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49"/>
      <c r="BF28" s="149"/>
      <c r="BG28" s="149"/>
      <c r="BJ28" s="149"/>
      <c r="BK28" s="149"/>
      <c r="BL28" s="149"/>
      <c r="BM28" s="149"/>
    </row>
    <row r="29" spans="3:65" ht="13.5" customHeight="1">
      <c r="C29" s="158"/>
      <c r="D29" s="158"/>
      <c r="E29" s="158"/>
      <c r="F29" s="162"/>
      <c r="G29" s="163"/>
      <c r="H29" s="163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  <c r="T29" s="166"/>
      <c r="U29" s="166"/>
      <c r="V29" s="167"/>
      <c r="W29" s="167"/>
      <c r="X29" s="167"/>
      <c r="Y29" s="166"/>
      <c r="Z29" s="166"/>
      <c r="AA29" s="166"/>
      <c r="AB29" s="167"/>
      <c r="AC29" s="167"/>
      <c r="AD29" s="167"/>
      <c r="AE29" s="166"/>
      <c r="AF29" s="166"/>
      <c r="AG29" s="166"/>
      <c r="AH29" s="167"/>
      <c r="AI29" s="167"/>
      <c r="AJ29" s="167"/>
      <c r="AK29" s="166"/>
      <c r="AL29" s="166"/>
      <c r="AM29" s="166"/>
      <c r="AN29" s="178"/>
      <c r="AO29" s="179"/>
      <c r="AP29" s="180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49"/>
      <c r="BF29" s="149"/>
      <c r="BG29" s="149"/>
      <c r="BJ29" s="149"/>
      <c r="BK29" s="149"/>
      <c r="BL29" s="149"/>
      <c r="BM29" s="149"/>
    </row>
    <row r="30" spans="3:65" ht="13.5" customHeight="1">
      <c r="C30" s="157"/>
      <c r="D30" s="157"/>
      <c r="E30" s="157"/>
      <c r="F30" s="157"/>
      <c r="G30" s="157"/>
      <c r="H30" s="157"/>
      <c r="I30" s="153">
        <f>IF(I23=7,IF($BA$9=3,I9,IF($BA$11=3,I11,IF($BA$13=3,I13,IF($BA$15=3,I15,IF($BA$17=3,I17,IF($BA$19=3,I19,IF($BA$21=3,I21,""))))))),0)</f>
        <v>0</v>
      </c>
      <c r="J30" s="153"/>
      <c r="K30" s="11" t="str">
        <f>IF(I23=7,IF($BA$9=3,K9,IF($BA$11=3,K11,IF($BA$13=3,K13,IF($BA$15=3,K15,IF($BA$17=3,K17,IF($BA$19=3,K19,IF($BA$21=3,K21,""))))))),"")</f>
        <v/>
      </c>
      <c r="L30" s="153">
        <f>IF(I23=7,IF($BA$9=3,L9,IF($BA$11=3,L11,IF($BA$13=3,L13,IF($BA$15=3,L15,IF($BA$17=3,L17,IF($BA$19=3,L19,IF($BA$21=3,L21,""))))))),0)</f>
        <v>0</v>
      </c>
      <c r="M30" s="153"/>
      <c r="N30" s="153">
        <f>IF(N23=7,IF($BA$9=3,N9,IF($BA$11=3,N11,IF($BA$13=3,M13,IF($BA$15=3,N15,IF($BA$17=3,N17,IF($BA$19=3,N19,IF($BA$21=3,N21,""))))))),0)</f>
        <v>0</v>
      </c>
      <c r="O30" s="153"/>
      <c r="P30" s="11" t="str">
        <f>IF(N23=7,IF($BA$9=3,P9,IF($BA$11=3,P11,IF($BA$13=3,P13,IF($BA$15=3,P15,IF($BA$17=3,P17,IF($BA$19=3,P19,IF($BA$21=3,P21,""))))))),"")</f>
        <v/>
      </c>
      <c r="Q30" s="153">
        <f>IF(N23=7,IF($BA$9=3,Q9,IF($BA$11=3,Q11,IF($BA$13=3,Q13,IF($BA$15=3,Q15,IF($BA$17=3,Q17,IF($BA$19=3,Q19,IF($BA$21=3,Q21,""))))))),0)</f>
        <v>0</v>
      </c>
      <c r="R30" s="153"/>
      <c r="S30" s="153">
        <f>IF(S23=7,IF($BA$9=3,S9,IF($BA$11=3,S11,IF($BA$13=3,S13,IF($BA$15=3,S15,IF($BA$17=3,S17,IF($BA$19=3,S19,IF($BA$21=3,S21,""))))))),0)</f>
        <v>0</v>
      </c>
      <c r="T30" s="153"/>
      <c r="U30" s="11" t="str">
        <f>IF(S23=7,IF($BA$9=3,U9,IF($BA$11=3,U11,IF($BA$13=3,U13,IF($BA$15=3,U15,IF($BA$17=3,U17,IF($BA$19=3,U19,IF($BA$21=3,U21,""))))))),"")</f>
        <v/>
      </c>
      <c r="V30" s="153">
        <f>IF(S23=7,IF($BA$9=3,V9,IF($BA$11=3,V11,IF($BA$13=3,V13,IF($BA$15=3,V15,IF($BA$17=3,V17,IF($BA$19=3,V19,IF($BA$21=3,V21,""))))))),0)</f>
        <v>0</v>
      </c>
      <c r="W30" s="153"/>
      <c r="X30" s="153">
        <f>IF(X23=7,IF($BA$9=3,X9,IF($BA$11=3,X11,IF($BA$13=3,X13,IF($BA$15=3,X15,IF($BA$17=3,X17,IF($BA$19=3,X19,IF($BA$21=3,X21,""))))))),0)</f>
        <v>0</v>
      </c>
      <c r="Y30" s="153"/>
      <c r="Z30" s="11" t="str">
        <f>IF(X23=7,IF($BA$9=3,Z9,IF($BA$11=3,Z11,IF($BA$13=3,Z13,IF($BA$15=3,Z15,IF($BA$17=3,Z17,IF($BA$19=3,Z19,IF($BA$21=3,Z21,""))))))),"")</f>
        <v/>
      </c>
      <c r="AA30" s="153">
        <f>IF(X23=7,IF($BA$9=3,AA9,IF($BA$11=3,AA11,IF($BA$13=3,AA13,IF($BA$15=3,AA15,IF($BA$17=3,AA17,IF($BA$19=3,AA19,IF($BA$21=3,AA21,""))))))),0)</f>
        <v>0</v>
      </c>
      <c r="AB30" s="153"/>
      <c r="AC30" s="153">
        <f>IF(AC23=7,IF($BA$9=3,AC9,IF($BA$11=3,AC11,IF($BA$13=3,AC13,IF($BA$15=3,AC15,IF($BA$17=3,AC17,IF($BA$19=3,AC19,IF($BA$21=3,AC21,""))))))),0)</f>
        <v>0</v>
      </c>
      <c r="AD30" s="153"/>
      <c r="AE30" s="11" t="str">
        <f>IF(AC23=7,IF($BA$9=3,AE9,IF($BA$11=3,AE11,IF($BA$13=3,AE13,IF($BA$15=3,AE15,IF($BA$17=3,AE17,IF($BA$19=3,AE19,IF($BA$21=3,AE21,""))))))),"")</f>
        <v/>
      </c>
      <c r="AF30" s="153">
        <f>IF(AC23=7,IF($BA$9=3,AF9,IF($BA$11=3,AF11,IF($BA$13=3,AD13,IF($BA$15=3,AF15,IF($BA$17=3,AF17,IF($BA$19=3,AF19,IF($BA$21=3,AF21,""))))))),0)</f>
        <v>0</v>
      </c>
      <c r="AG30" s="153"/>
      <c r="AH30" s="153">
        <f>IF(AH23=7,IF($BA$9=3,AH9,IF($BA$11=3,AH11,IF($BA$13=3,AH13,IF($BA$15=3,AH15,IF($BA$17=3,AH17,IF($BA$19=3,AH19,IF($BA$21=3,AH21,""))))))),0)</f>
        <v>0</v>
      </c>
      <c r="AI30" s="153"/>
      <c r="AJ30" s="11" t="str">
        <f>IF(AH23=7,IF($BA$9=3,AJ9,IF($BA$11=3,AJ11,IF($BA$13=3,AJ13,IF($BA$15=3,AJ15,IF($BA$17=3,AJ17,IF($BA$19=3,AJ19,IF($BA$21=3,AJ21,""))))))),"")</f>
        <v/>
      </c>
      <c r="AK30" s="153">
        <f>IF(AH23=7,IF($BA$9=3,AK9,IF($BA$11=3,AK11,IF($BA$13=3,AK13,IF($BA$15=3,AK15,IF($BA$17=3,AK17,IF($BA$19=3,AK19,IF($BA$21=3,AK21,""))))))),0)</f>
        <v>0</v>
      </c>
      <c r="AL30" s="153"/>
      <c r="AM30" s="153">
        <f>IF(AM23=7,IF($BA$9=3,AM9,IF($BA$11=3,AM11,IF($BA$13=3,AM13,IF($BA$15=3,AM15,IF($BA$17=3,AM17,IF($BA$19=3,AM19,IF($BA$21=3,AM21,""))))))),0)</f>
        <v>0</v>
      </c>
      <c r="AN30" s="153"/>
      <c r="AO30" s="11" t="str">
        <f>IF(AM23=7,IF($BA$9=3,AO9,IF($BA$11=3,AO11,IF($BA$13=3,AO13,IF($BA$15=3,AO15,IF($BA$17=3,AO17,IF($BA$19=3,AO19,IF($BA$21=3,AO21,""))))))),"")</f>
        <v/>
      </c>
      <c r="AP30" s="153">
        <f>IF(AM23=7,IF($BA$9=3,AP9,IF($BA$11=3,AP11,IF($BA$13=3,AP13,IF($BA$15=3,AP15,IF($BA$17=3,AP17,IF($BA$19=3,AP19,IF($BA$21=3,AP21,""))))))),0)</f>
        <v>0</v>
      </c>
      <c r="AQ30" s="154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E30" s="150">
        <f>COUNTIF(I30:AQ31,"○")</f>
        <v>0</v>
      </c>
      <c r="BF30" s="150">
        <f>COUNTIF(D30:AM31,"△")</f>
        <v>0</v>
      </c>
      <c r="BG30" s="150">
        <f>COUNTIF(D30:AL31,"×")</f>
        <v>0</v>
      </c>
      <c r="BJ30" s="159">
        <f>IF(ISBLANK($P$45),"",SUM(BE30*3+BF30))</f>
        <v>0</v>
      </c>
      <c r="BK30" s="159">
        <f>($I$30+$N$30+$S$30+$X$30+$AC$30+$AH$30+$AM$30)</f>
        <v>0</v>
      </c>
      <c r="BL30" s="150">
        <f>L30+Q30+V30+AA30+AF30+AK30+AP30</f>
        <v>0</v>
      </c>
      <c r="BM30" s="149" t="s">
        <v>21</v>
      </c>
    </row>
    <row r="31" spans="3:65" ht="13.5" customHeight="1">
      <c r="C31" s="157"/>
      <c r="D31" s="157"/>
      <c r="E31" s="157"/>
      <c r="F31" s="157"/>
      <c r="G31" s="157"/>
      <c r="H31" s="157"/>
      <c r="I31" s="153"/>
      <c r="J31" s="153"/>
      <c r="K31" s="12"/>
      <c r="L31" s="153"/>
      <c r="M31" s="153"/>
      <c r="N31" s="153"/>
      <c r="O31" s="153"/>
      <c r="P31" s="12"/>
      <c r="Q31" s="153"/>
      <c r="R31" s="153"/>
      <c r="S31" s="153"/>
      <c r="T31" s="153"/>
      <c r="U31" s="12"/>
      <c r="V31" s="153"/>
      <c r="W31" s="153"/>
      <c r="X31" s="153"/>
      <c r="Y31" s="153"/>
      <c r="Z31" s="12"/>
      <c r="AA31" s="153"/>
      <c r="AB31" s="153"/>
      <c r="AC31" s="153"/>
      <c r="AD31" s="153"/>
      <c r="AE31" s="12"/>
      <c r="AF31" s="153"/>
      <c r="AG31" s="153"/>
      <c r="AH31" s="153"/>
      <c r="AI31" s="153"/>
      <c r="AJ31" s="12"/>
      <c r="AK31" s="153"/>
      <c r="AL31" s="153"/>
      <c r="AM31" s="153"/>
      <c r="AN31" s="153"/>
      <c r="AO31" s="12"/>
      <c r="AP31" s="153"/>
      <c r="AQ31" s="153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E31" s="150"/>
      <c r="BF31" s="150"/>
      <c r="BG31" s="150"/>
      <c r="BJ31" s="159"/>
      <c r="BK31" s="159"/>
      <c r="BL31" s="150"/>
      <c r="BM31" s="149"/>
    </row>
    <row r="32" spans="3:65" ht="13.5" customHeight="1">
      <c r="C32" s="151" t="s">
        <v>22</v>
      </c>
      <c r="D32" s="151"/>
      <c r="E32" s="151"/>
      <c r="F32" s="152"/>
      <c r="G32" s="152"/>
      <c r="H32" s="152"/>
      <c r="I32" s="148" t="s">
        <v>2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J32" s="147" t="e">
        <f>IF(#REF!="","",IF($BA$9=3,$AR$9,IF($BA$11=3,$AR$11,IF($BA$13=3,$AR$13,IF($BA$15=3,$AR$15,IF($BA$17=3,$AR$17,IF($BA$19=3,$AR$19,IF($BA$21=3,$AR$21,""))))))))</f>
        <v>#REF!</v>
      </c>
      <c r="BK32" s="147" t="e">
        <f>IF(#REF!="","",IF($BA$9=3,$AT$9,IF($BA$11=3,$AT$11,IF($BA$13=3,$AT$13,IF($BA$15=3,$AT$15,IF($BA$17=3,$AT$17,IF($BA$19=3,$AT$19,IF($BA$21=3,$AT$21,""))))))))</f>
        <v>#REF!</v>
      </c>
      <c r="BL32" s="147" t="e">
        <f>IF(#REF!="","",IF($BA$9=3,$AV$9,IF($BA$11=3,$AV$11,IF($BA$13=3,$AV$13,IF($BA$15=3,$AV$15,IF($BA$17=3,$AV$17,IF($BA$19=3,$AV$19,IF($BA$21=3,$AV$21,""))))))))</f>
        <v>#REF!</v>
      </c>
      <c r="BM32" s="147" t="e">
        <f>IF(#REF!="","",IF($BA$9=3,$D$9,IF($BA$11=3,$D$11,IF($BA$13=3,$D$13,IF($BA$15=3,$D$15,IF($BA$17=3,$D$17,IF($BA$19=3,$D$19,IF($BA$21=3,$D$21,""))))))))</f>
        <v>#REF!</v>
      </c>
    </row>
    <row r="33" spans="3:65" ht="13.5" customHeight="1">
      <c r="C33" s="151"/>
      <c r="D33" s="151"/>
      <c r="E33" s="151"/>
      <c r="F33" s="152"/>
      <c r="G33" s="152"/>
      <c r="H33" s="152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J33" s="147"/>
      <c r="BK33" s="147"/>
      <c r="BL33" s="147"/>
      <c r="BM33" s="147"/>
    </row>
    <row r="34" spans="3:65" ht="13.5" customHeight="1">
      <c r="C34" s="151"/>
      <c r="D34" s="151"/>
      <c r="E34" s="151"/>
      <c r="F34" s="152"/>
      <c r="G34" s="152"/>
      <c r="H34" s="152"/>
      <c r="I34" s="148" t="s">
        <v>3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H34" s="13"/>
      <c r="BI34" s="149" t="s">
        <v>23</v>
      </c>
      <c r="BJ34" s="149" t="e">
        <f>BJ32-BJ30</f>
        <v>#REF!</v>
      </c>
      <c r="BK34" s="149" t="e">
        <f>BK32-BK30</f>
        <v>#REF!</v>
      </c>
      <c r="BL34" s="149" t="e">
        <f>BL32-BL30</f>
        <v>#REF!</v>
      </c>
    </row>
    <row r="35" spans="3:65" ht="13.5" customHeight="1">
      <c r="C35" s="151"/>
      <c r="D35" s="151"/>
      <c r="E35" s="151"/>
      <c r="F35" s="152"/>
      <c r="G35" s="152"/>
      <c r="H35" s="152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H35" s="13"/>
      <c r="BI35" s="149"/>
      <c r="BJ35" s="149"/>
      <c r="BK35" s="149"/>
      <c r="BL35" s="149"/>
    </row>
    <row r="36" spans="3:65" ht="13.5" customHeight="1">
      <c r="C36" s="151"/>
      <c r="D36" s="151"/>
      <c r="E36" s="151"/>
      <c r="F36" s="152"/>
      <c r="G36" s="152"/>
      <c r="H36" s="152"/>
      <c r="I36" s="148" t="s">
        <v>78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</row>
    <row r="37" spans="3:65" ht="13.5" customHeight="1">
      <c r="C37" s="151"/>
      <c r="D37" s="151"/>
      <c r="E37" s="151"/>
      <c r="F37" s="152"/>
      <c r="G37" s="152"/>
      <c r="H37" s="15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</row>
    <row r="38" spans="3:65" ht="13.5" customHeight="1">
      <c r="C38" s="151"/>
      <c r="D38" s="151"/>
      <c r="E38" s="151"/>
      <c r="F38" s="152"/>
      <c r="G38" s="152"/>
      <c r="H38" s="152"/>
      <c r="I38" s="156" t="s">
        <v>79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</row>
    <row r="39" spans="3:65" ht="13.5" customHeight="1">
      <c r="C39" s="151"/>
      <c r="D39" s="151"/>
      <c r="E39" s="151"/>
      <c r="F39" s="152"/>
      <c r="G39" s="152"/>
      <c r="H39" s="152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</row>
    <row r="40" spans="3:65" ht="21">
      <c r="C40" s="95"/>
      <c r="D40" s="95"/>
      <c r="E40" s="95"/>
      <c r="F40" s="96"/>
      <c r="G40" s="96"/>
      <c r="H40" s="96"/>
      <c r="I40" s="142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</row>
    <row r="41" spans="3:6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4" t="s">
        <v>37</v>
      </c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</row>
    <row r="42" spans="3:6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</row>
    <row r="43" spans="3:65" ht="13.5" customHeight="1">
      <c r="C43" s="14"/>
      <c r="D43" s="286" t="s">
        <v>181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6" t="s">
        <v>36</v>
      </c>
      <c r="AJ43" s="146"/>
      <c r="AK43" s="146"/>
      <c r="AL43" s="146"/>
      <c r="AM43" s="146"/>
      <c r="AN43" s="146"/>
      <c r="AO43" s="14"/>
      <c r="AP43" s="14"/>
      <c r="AQ43" s="14"/>
      <c r="AR43" s="14"/>
      <c r="AS43" s="146" t="s">
        <v>24</v>
      </c>
      <c r="AT43" s="146"/>
      <c r="AU43" s="146"/>
      <c r="AV43" s="146"/>
      <c r="AW43" s="146"/>
      <c r="AX43" s="146"/>
    </row>
    <row r="44" spans="3:65">
      <c r="C44" s="14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46"/>
      <c r="AJ44" s="146"/>
      <c r="AK44" s="146"/>
      <c r="AL44" s="146"/>
      <c r="AM44" s="146"/>
      <c r="AN44" s="146"/>
      <c r="AO44" s="14"/>
      <c r="AP44" s="14"/>
      <c r="AQ44" s="14"/>
      <c r="AR44" s="14"/>
      <c r="AS44" s="146"/>
      <c r="AT44" s="146"/>
      <c r="AU44" s="146"/>
      <c r="AV44" s="146"/>
      <c r="AW44" s="146"/>
      <c r="AX44" s="146"/>
    </row>
    <row r="45" spans="3:65" ht="13.5" customHeight="1">
      <c r="C45" s="122" t="s">
        <v>25</v>
      </c>
      <c r="D45" s="122"/>
      <c r="E45" s="123" t="s">
        <v>26</v>
      </c>
      <c r="F45" s="124"/>
      <c r="G45" s="124"/>
      <c r="H45" s="124"/>
      <c r="I45" s="124"/>
      <c r="J45" s="136" t="str">
        <f>D9</f>
        <v>堤ヶ岡SC</v>
      </c>
      <c r="K45" s="137"/>
      <c r="L45" s="137"/>
      <c r="M45" s="137"/>
      <c r="N45" s="137"/>
      <c r="O45" s="138"/>
      <c r="P45" s="133">
        <v>0</v>
      </c>
      <c r="Q45" s="133"/>
      <c r="R45" s="133"/>
      <c r="S45" s="17"/>
      <c r="T45" s="133">
        <v>2</v>
      </c>
      <c r="U45" s="133"/>
      <c r="V45" s="133"/>
      <c r="W45" s="131" t="str">
        <f>D11</f>
        <v>中居キッカーズ</v>
      </c>
      <c r="X45" s="131"/>
      <c r="Y45" s="131"/>
      <c r="Z45" s="131"/>
      <c r="AA45" s="131"/>
      <c r="AB45" s="131"/>
      <c r="AC45" s="18"/>
      <c r="AD45" s="18"/>
      <c r="AE45" s="18"/>
      <c r="AF45" s="18"/>
      <c r="AG45" s="19"/>
      <c r="AH45" s="19"/>
      <c r="AI45" s="135" t="str">
        <f>D15</f>
        <v>里東SSS</v>
      </c>
      <c r="AJ45" s="135"/>
      <c r="AK45" s="135"/>
      <c r="AL45" s="135"/>
      <c r="AM45" s="135"/>
      <c r="AN45" s="135"/>
      <c r="AO45" s="20"/>
      <c r="AP45" s="20"/>
      <c r="AQ45" s="20"/>
      <c r="AR45" s="20"/>
      <c r="AS45" s="135" t="str">
        <f>D13</f>
        <v>イーグル</v>
      </c>
      <c r="AT45" s="135"/>
      <c r="AU45" s="135"/>
      <c r="AV45" s="135"/>
      <c r="AW45" s="135"/>
      <c r="AX45" s="135"/>
    </row>
    <row r="46" spans="3:65" ht="13.5" customHeight="1">
      <c r="C46" s="122"/>
      <c r="D46" s="122"/>
      <c r="E46" s="124"/>
      <c r="F46" s="124"/>
      <c r="G46" s="124"/>
      <c r="H46" s="124"/>
      <c r="I46" s="124"/>
      <c r="J46" s="139"/>
      <c r="K46" s="140"/>
      <c r="L46" s="140"/>
      <c r="M46" s="140"/>
      <c r="N46" s="140"/>
      <c r="O46" s="141"/>
      <c r="P46" s="133"/>
      <c r="Q46" s="133"/>
      <c r="R46" s="133"/>
      <c r="S46" s="21"/>
      <c r="T46" s="133"/>
      <c r="U46" s="133"/>
      <c r="V46" s="133"/>
      <c r="W46" s="131"/>
      <c r="X46" s="131"/>
      <c r="Y46" s="131"/>
      <c r="Z46" s="131"/>
      <c r="AA46" s="131"/>
      <c r="AB46" s="131"/>
      <c r="AC46" s="18"/>
      <c r="AD46" s="18"/>
      <c r="AE46" s="18"/>
      <c r="AF46" s="18"/>
      <c r="AG46" s="19"/>
      <c r="AH46" s="19"/>
      <c r="AI46" s="135"/>
      <c r="AJ46" s="135"/>
      <c r="AK46" s="135"/>
      <c r="AL46" s="135"/>
      <c r="AM46" s="135"/>
      <c r="AN46" s="135"/>
      <c r="AO46" s="20"/>
      <c r="AP46" s="20"/>
      <c r="AQ46" s="20"/>
      <c r="AR46" s="20"/>
      <c r="AS46" s="135"/>
      <c r="AT46" s="135"/>
      <c r="AU46" s="135"/>
      <c r="AV46" s="135"/>
      <c r="AW46" s="135"/>
      <c r="AX46" s="135"/>
    </row>
    <row r="47" spans="3:65" ht="13.5" customHeight="1">
      <c r="C47" s="122" t="s">
        <v>27</v>
      </c>
      <c r="D47" s="122"/>
      <c r="E47" s="124" t="s">
        <v>80</v>
      </c>
      <c r="F47" s="124"/>
      <c r="G47" s="124"/>
      <c r="H47" s="124"/>
      <c r="I47" s="124"/>
      <c r="J47" s="131" t="str">
        <f>D13</f>
        <v>イーグル</v>
      </c>
      <c r="K47" s="131"/>
      <c r="L47" s="131"/>
      <c r="M47" s="131"/>
      <c r="N47" s="131"/>
      <c r="O47" s="131"/>
      <c r="P47" s="133">
        <v>3</v>
      </c>
      <c r="Q47" s="133"/>
      <c r="R47" s="133"/>
      <c r="S47" s="17"/>
      <c r="T47" s="133">
        <v>6</v>
      </c>
      <c r="U47" s="133"/>
      <c r="V47" s="133"/>
      <c r="W47" s="131" t="str">
        <f>D15</f>
        <v>里東SSS</v>
      </c>
      <c r="X47" s="131"/>
      <c r="Y47" s="131"/>
      <c r="Z47" s="131"/>
      <c r="AA47" s="131"/>
      <c r="AB47" s="131"/>
      <c r="AC47" s="22"/>
      <c r="AD47" s="22"/>
      <c r="AE47" s="22"/>
      <c r="AF47" s="22"/>
      <c r="AG47" s="22"/>
      <c r="AH47" s="22"/>
      <c r="AI47" s="132" t="str">
        <f>D9</f>
        <v>堤ヶ岡SC</v>
      </c>
      <c r="AJ47" s="132"/>
      <c r="AK47" s="132"/>
      <c r="AL47" s="132"/>
      <c r="AM47" s="132"/>
      <c r="AN47" s="132"/>
      <c r="AO47" s="20"/>
      <c r="AP47" s="20"/>
      <c r="AQ47" s="20"/>
      <c r="AR47" s="20"/>
      <c r="AS47" s="131" t="str">
        <f>D11</f>
        <v>中居キッカーズ</v>
      </c>
      <c r="AT47" s="131"/>
      <c r="AU47" s="131"/>
      <c r="AV47" s="131"/>
      <c r="AW47" s="131"/>
      <c r="AX47" s="131"/>
    </row>
    <row r="48" spans="3:65" ht="13.5" customHeight="1">
      <c r="C48" s="122"/>
      <c r="D48" s="122"/>
      <c r="E48" s="124"/>
      <c r="F48" s="124"/>
      <c r="G48" s="124"/>
      <c r="H48" s="124"/>
      <c r="I48" s="124"/>
      <c r="J48" s="131"/>
      <c r="K48" s="131"/>
      <c r="L48" s="131"/>
      <c r="M48" s="131"/>
      <c r="N48" s="131"/>
      <c r="O48" s="131"/>
      <c r="P48" s="133"/>
      <c r="Q48" s="133"/>
      <c r="R48" s="133"/>
      <c r="S48" s="21"/>
      <c r="T48" s="133"/>
      <c r="U48" s="133"/>
      <c r="V48" s="133"/>
      <c r="W48" s="131"/>
      <c r="X48" s="131"/>
      <c r="Y48" s="131"/>
      <c r="Z48" s="131"/>
      <c r="AA48" s="131"/>
      <c r="AB48" s="131"/>
      <c r="AC48" s="22"/>
      <c r="AD48" s="22"/>
      <c r="AE48" s="22"/>
      <c r="AF48" s="22"/>
      <c r="AG48" s="22"/>
      <c r="AH48" s="22"/>
      <c r="AI48" s="132"/>
      <c r="AJ48" s="132"/>
      <c r="AK48" s="132"/>
      <c r="AL48" s="132"/>
      <c r="AM48" s="132"/>
      <c r="AN48" s="132"/>
      <c r="AO48" s="20"/>
      <c r="AP48" s="20"/>
      <c r="AQ48" s="20"/>
      <c r="AR48" s="20"/>
      <c r="AS48" s="131"/>
      <c r="AT48" s="131"/>
      <c r="AU48" s="131"/>
      <c r="AV48" s="131"/>
      <c r="AW48" s="131"/>
      <c r="AX48" s="131"/>
    </row>
    <row r="49" spans="3:51" ht="13.5" customHeight="1">
      <c r="C49" s="122" t="s">
        <v>28</v>
      </c>
      <c r="D49" s="122"/>
      <c r="E49" s="124" t="s">
        <v>81</v>
      </c>
      <c r="F49" s="124"/>
      <c r="G49" s="124"/>
      <c r="H49" s="124"/>
      <c r="I49" s="124"/>
      <c r="J49" s="131" t="str">
        <f>D9</f>
        <v>堤ヶ岡SC</v>
      </c>
      <c r="K49" s="131"/>
      <c r="L49" s="131"/>
      <c r="M49" s="131"/>
      <c r="N49" s="131"/>
      <c r="O49" s="131"/>
      <c r="P49" s="133">
        <v>0</v>
      </c>
      <c r="Q49" s="133"/>
      <c r="R49" s="133"/>
      <c r="S49" s="17"/>
      <c r="T49" s="133">
        <v>8</v>
      </c>
      <c r="U49" s="133"/>
      <c r="V49" s="133"/>
      <c r="W49" s="131" t="str">
        <f>D13</f>
        <v>イーグル</v>
      </c>
      <c r="X49" s="131"/>
      <c r="Y49" s="131"/>
      <c r="Z49" s="131"/>
      <c r="AA49" s="131"/>
      <c r="AB49" s="131"/>
      <c r="AC49" s="22"/>
      <c r="AD49" s="22"/>
      <c r="AE49" s="22"/>
      <c r="AF49" s="22"/>
      <c r="AG49" s="22"/>
      <c r="AH49" s="22"/>
      <c r="AI49" s="131" t="str">
        <f>D11</f>
        <v>中居キッカーズ</v>
      </c>
      <c r="AJ49" s="131"/>
      <c r="AK49" s="131"/>
      <c r="AL49" s="131"/>
      <c r="AM49" s="131"/>
      <c r="AN49" s="131"/>
      <c r="AO49" s="20"/>
      <c r="AP49" s="20"/>
      <c r="AQ49" s="20"/>
      <c r="AR49" s="20"/>
      <c r="AS49" s="131" t="str">
        <f>D15</f>
        <v>里東SSS</v>
      </c>
      <c r="AT49" s="131"/>
      <c r="AU49" s="131"/>
      <c r="AV49" s="131"/>
      <c r="AW49" s="131"/>
      <c r="AX49" s="131"/>
    </row>
    <row r="50" spans="3:51" ht="13.5" customHeight="1">
      <c r="C50" s="122"/>
      <c r="D50" s="122"/>
      <c r="E50" s="124"/>
      <c r="F50" s="124"/>
      <c r="G50" s="124"/>
      <c r="H50" s="124"/>
      <c r="I50" s="124"/>
      <c r="J50" s="131"/>
      <c r="K50" s="131"/>
      <c r="L50" s="131"/>
      <c r="M50" s="131"/>
      <c r="N50" s="131"/>
      <c r="O50" s="131"/>
      <c r="P50" s="133"/>
      <c r="Q50" s="133"/>
      <c r="R50" s="133"/>
      <c r="S50" s="21"/>
      <c r="T50" s="133"/>
      <c r="U50" s="133"/>
      <c r="V50" s="133"/>
      <c r="W50" s="131"/>
      <c r="X50" s="131"/>
      <c r="Y50" s="131"/>
      <c r="Z50" s="131"/>
      <c r="AA50" s="131"/>
      <c r="AB50" s="131"/>
      <c r="AC50" s="22"/>
      <c r="AD50" s="22"/>
      <c r="AE50" s="22"/>
      <c r="AF50" s="22"/>
      <c r="AG50" s="22"/>
      <c r="AH50" s="22"/>
      <c r="AI50" s="131"/>
      <c r="AJ50" s="131"/>
      <c r="AK50" s="131"/>
      <c r="AL50" s="131"/>
      <c r="AM50" s="131"/>
      <c r="AN50" s="131"/>
      <c r="AO50" s="20"/>
      <c r="AP50" s="20"/>
      <c r="AQ50" s="20"/>
      <c r="AR50" s="20"/>
      <c r="AS50" s="131"/>
      <c r="AT50" s="131"/>
      <c r="AU50" s="131"/>
      <c r="AV50" s="131"/>
      <c r="AW50" s="131"/>
      <c r="AX50" s="131"/>
    </row>
    <row r="51" spans="3:51" ht="13.5" customHeight="1">
      <c r="C51" s="122" t="s">
        <v>29</v>
      </c>
      <c r="D51" s="122"/>
      <c r="E51" s="124" t="s">
        <v>82</v>
      </c>
      <c r="F51" s="124"/>
      <c r="G51" s="124"/>
      <c r="H51" s="124"/>
      <c r="I51" s="124"/>
      <c r="J51" s="134" t="str">
        <f>D11</f>
        <v>中居キッカーズ</v>
      </c>
      <c r="K51" s="134"/>
      <c r="L51" s="134"/>
      <c r="M51" s="134"/>
      <c r="N51" s="134"/>
      <c r="O51" s="134"/>
      <c r="P51" s="133">
        <v>1</v>
      </c>
      <c r="Q51" s="133"/>
      <c r="R51" s="133"/>
      <c r="S51" s="17"/>
      <c r="T51" s="133">
        <v>0</v>
      </c>
      <c r="U51" s="133"/>
      <c r="V51" s="133"/>
      <c r="W51" s="135" t="str">
        <f>D15</f>
        <v>里東SSS</v>
      </c>
      <c r="X51" s="135"/>
      <c r="Y51" s="135"/>
      <c r="Z51" s="135"/>
      <c r="AA51" s="135"/>
      <c r="AB51" s="135"/>
      <c r="AC51" s="22"/>
      <c r="AD51" s="22"/>
      <c r="AE51" s="22"/>
      <c r="AF51" s="22"/>
      <c r="AG51" s="22"/>
      <c r="AH51" s="22"/>
      <c r="AI51" s="131" t="str">
        <f>D13</f>
        <v>イーグル</v>
      </c>
      <c r="AJ51" s="131"/>
      <c r="AK51" s="131"/>
      <c r="AL51" s="131"/>
      <c r="AM51" s="131"/>
      <c r="AN51" s="131"/>
      <c r="AO51" s="20"/>
      <c r="AP51" s="20"/>
      <c r="AQ51" s="20"/>
      <c r="AR51" s="20"/>
      <c r="AS51" s="135" t="str">
        <f>D9</f>
        <v>堤ヶ岡SC</v>
      </c>
      <c r="AT51" s="135"/>
      <c r="AU51" s="135"/>
      <c r="AV51" s="135"/>
      <c r="AW51" s="135"/>
      <c r="AX51" s="135"/>
    </row>
    <row r="52" spans="3:51" ht="13.5" customHeight="1">
      <c r="C52" s="122"/>
      <c r="D52" s="122"/>
      <c r="E52" s="124"/>
      <c r="F52" s="124"/>
      <c r="G52" s="124"/>
      <c r="H52" s="124"/>
      <c r="I52" s="124"/>
      <c r="J52" s="134"/>
      <c r="K52" s="134"/>
      <c r="L52" s="134"/>
      <c r="M52" s="134"/>
      <c r="N52" s="134"/>
      <c r="O52" s="134"/>
      <c r="P52" s="133"/>
      <c r="Q52" s="133"/>
      <c r="R52" s="133"/>
      <c r="S52" s="21"/>
      <c r="T52" s="133"/>
      <c r="U52" s="133"/>
      <c r="V52" s="133"/>
      <c r="W52" s="135"/>
      <c r="X52" s="135"/>
      <c r="Y52" s="135"/>
      <c r="Z52" s="135"/>
      <c r="AA52" s="135"/>
      <c r="AB52" s="135"/>
      <c r="AC52" s="22"/>
      <c r="AD52" s="22"/>
      <c r="AE52" s="22"/>
      <c r="AF52" s="22"/>
      <c r="AG52" s="22"/>
      <c r="AH52" s="22"/>
      <c r="AI52" s="131"/>
      <c r="AJ52" s="131"/>
      <c r="AK52" s="131"/>
      <c r="AL52" s="131"/>
      <c r="AM52" s="131"/>
      <c r="AN52" s="131"/>
      <c r="AO52" s="20"/>
      <c r="AP52" s="20"/>
      <c r="AQ52" s="20"/>
      <c r="AR52" s="20"/>
      <c r="AS52" s="135"/>
      <c r="AT52" s="135"/>
      <c r="AU52" s="135"/>
      <c r="AV52" s="135"/>
      <c r="AW52" s="135"/>
      <c r="AX52" s="135"/>
    </row>
    <row r="53" spans="3:51" ht="13.5" customHeight="1">
      <c r="C53" s="122" t="s">
        <v>30</v>
      </c>
      <c r="D53" s="122"/>
      <c r="E53" s="124" t="s">
        <v>83</v>
      </c>
      <c r="F53" s="124"/>
      <c r="G53" s="124"/>
      <c r="H53" s="124"/>
      <c r="I53" s="124"/>
      <c r="J53" s="131" t="str">
        <f>D9</f>
        <v>堤ヶ岡SC</v>
      </c>
      <c r="K53" s="131"/>
      <c r="L53" s="131"/>
      <c r="M53" s="131"/>
      <c r="N53" s="131"/>
      <c r="O53" s="131"/>
      <c r="P53" s="133">
        <v>2</v>
      </c>
      <c r="Q53" s="133"/>
      <c r="R53" s="133"/>
      <c r="S53" s="17"/>
      <c r="T53" s="133">
        <v>11</v>
      </c>
      <c r="U53" s="133"/>
      <c r="V53" s="133"/>
      <c r="W53" s="131" t="str">
        <f>D15</f>
        <v>里東SSS</v>
      </c>
      <c r="X53" s="131"/>
      <c r="Y53" s="131"/>
      <c r="Z53" s="131"/>
      <c r="AA53" s="131"/>
      <c r="AB53" s="131"/>
      <c r="AC53" s="22"/>
      <c r="AD53" s="22"/>
      <c r="AE53" s="22"/>
      <c r="AF53" s="22"/>
      <c r="AG53" s="22"/>
      <c r="AH53" s="22"/>
      <c r="AI53" s="131" t="str">
        <f>D11</f>
        <v>中居キッカーズ</v>
      </c>
      <c r="AJ53" s="131"/>
      <c r="AK53" s="131"/>
      <c r="AL53" s="131"/>
      <c r="AM53" s="131"/>
      <c r="AN53" s="131"/>
      <c r="AO53" s="20"/>
      <c r="AP53" s="20"/>
      <c r="AQ53" s="20"/>
      <c r="AR53" s="20"/>
      <c r="AS53" s="132" t="str">
        <f>D13</f>
        <v>イーグル</v>
      </c>
      <c r="AT53" s="132"/>
      <c r="AU53" s="132"/>
      <c r="AV53" s="132"/>
      <c r="AW53" s="132"/>
      <c r="AX53" s="132"/>
    </row>
    <row r="54" spans="3:51" ht="13.5" customHeight="1">
      <c r="C54" s="122"/>
      <c r="D54" s="122"/>
      <c r="E54" s="124"/>
      <c r="F54" s="124"/>
      <c r="G54" s="124"/>
      <c r="H54" s="124"/>
      <c r="I54" s="124"/>
      <c r="J54" s="131"/>
      <c r="K54" s="131"/>
      <c r="L54" s="131"/>
      <c r="M54" s="131"/>
      <c r="N54" s="131"/>
      <c r="O54" s="131"/>
      <c r="P54" s="133"/>
      <c r="Q54" s="133"/>
      <c r="R54" s="133"/>
      <c r="S54" s="21"/>
      <c r="T54" s="133"/>
      <c r="U54" s="133"/>
      <c r="V54" s="133"/>
      <c r="W54" s="131"/>
      <c r="X54" s="131"/>
      <c r="Y54" s="131"/>
      <c r="Z54" s="131"/>
      <c r="AA54" s="131"/>
      <c r="AB54" s="131"/>
      <c r="AC54" s="22"/>
      <c r="AD54" s="22"/>
      <c r="AE54" s="22"/>
      <c r="AF54" s="22"/>
      <c r="AG54" s="22"/>
      <c r="AH54" s="22"/>
      <c r="AI54" s="131"/>
      <c r="AJ54" s="131"/>
      <c r="AK54" s="131"/>
      <c r="AL54" s="131"/>
      <c r="AM54" s="131"/>
      <c r="AN54" s="131"/>
      <c r="AO54" s="20"/>
      <c r="AP54" s="20"/>
      <c r="AQ54" s="20"/>
      <c r="AR54" s="20"/>
      <c r="AS54" s="132"/>
      <c r="AT54" s="132"/>
      <c r="AU54" s="132"/>
      <c r="AV54" s="132"/>
      <c r="AW54" s="132"/>
      <c r="AX54" s="132"/>
    </row>
    <row r="55" spans="3:51" ht="13.5" customHeight="1">
      <c r="C55" s="122" t="s">
        <v>84</v>
      </c>
      <c r="D55" s="122"/>
      <c r="E55" s="124" t="s">
        <v>85</v>
      </c>
      <c r="F55" s="124"/>
      <c r="G55" s="124"/>
      <c r="H55" s="124"/>
      <c r="I55" s="124"/>
      <c r="J55" s="131" t="str">
        <f>D11</f>
        <v>中居キッカーズ</v>
      </c>
      <c r="K55" s="131"/>
      <c r="L55" s="131"/>
      <c r="M55" s="131"/>
      <c r="N55" s="131"/>
      <c r="O55" s="131"/>
      <c r="P55" s="133">
        <v>0</v>
      </c>
      <c r="Q55" s="133"/>
      <c r="R55" s="133"/>
      <c r="S55" s="17"/>
      <c r="T55" s="133">
        <v>3</v>
      </c>
      <c r="U55" s="133"/>
      <c r="V55" s="133"/>
      <c r="W55" s="131" t="str">
        <f>D13</f>
        <v>イーグル</v>
      </c>
      <c r="X55" s="131"/>
      <c r="Y55" s="131"/>
      <c r="Z55" s="131"/>
      <c r="AA55" s="131"/>
      <c r="AB55" s="131"/>
      <c r="AC55" s="22"/>
      <c r="AD55" s="22"/>
      <c r="AE55" s="22"/>
      <c r="AF55" s="22"/>
      <c r="AG55" s="22"/>
      <c r="AH55" s="22"/>
      <c r="AI55" s="131" t="str">
        <f>D9</f>
        <v>堤ヶ岡SC</v>
      </c>
      <c r="AJ55" s="131"/>
      <c r="AK55" s="131"/>
      <c r="AL55" s="131"/>
      <c r="AM55" s="131"/>
      <c r="AN55" s="131"/>
      <c r="AO55" s="20"/>
      <c r="AP55" s="20"/>
      <c r="AQ55" s="20"/>
      <c r="AR55" s="20"/>
      <c r="AS55" s="132" t="str">
        <f>D15</f>
        <v>里東SSS</v>
      </c>
      <c r="AT55" s="132"/>
      <c r="AU55" s="132"/>
      <c r="AV55" s="132"/>
      <c r="AW55" s="132"/>
      <c r="AX55" s="132"/>
      <c r="AY55" s="4"/>
    </row>
    <row r="56" spans="3:51" ht="13.5" customHeight="1">
      <c r="C56" s="122"/>
      <c r="D56" s="122"/>
      <c r="E56" s="124"/>
      <c r="F56" s="124"/>
      <c r="G56" s="124"/>
      <c r="H56" s="124"/>
      <c r="I56" s="124"/>
      <c r="J56" s="131"/>
      <c r="K56" s="131"/>
      <c r="L56" s="131"/>
      <c r="M56" s="131"/>
      <c r="N56" s="131"/>
      <c r="O56" s="131"/>
      <c r="P56" s="133"/>
      <c r="Q56" s="133"/>
      <c r="R56" s="133"/>
      <c r="S56" s="21"/>
      <c r="T56" s="133"/>
      <c r="U56" s="133"/>
      <c r="V56" s="133"/>
      <c r="W56" s="131"/>
      <c r="X56" s="131"/>
      <c r="Y56" s="131"/>
      <c r="Z56" s="131"/>
      <c r="AA56" s="131"/>
      <c r="AB56" s="131"/>
      <c r="AC56" s="22"/>
      <c r="AD56" s="22"/>
      <c r="AE56" s="22"/>
      <c r="AF56" s="22"/>
      <c r="AG56" s="22"/>
      <c r="AH56" s="22"/>
      <c r="AI56" s="131"/>
      <c r="AJ56" s="131"/>
      <c r="AK56" s="131"/>
      <c r="AL56" s="131"/>
      <c r="AM56" s="131"/>
      <c r="AN56" s="131"/>
      <c r="AO56" s="20"/>
      <c r="AP56" s="20"/>
      <c r="AQ56" s="20"/>
      <c r="AR56" s="20"/>
      <c r="AS56" s="132"/>
      <c r="AT56" s="132"/>
      <c r="AU56" s="132"/>
      <c r="AV56" s="132"/>
      <c r="AW56" s="132"/>
      <c r="AX56" s="132"/>
      <c r="AY56" s="4"/>
    </row>
    <row r="57" spans="3:51" ht="13.5" customHeight="1">
      <c r="C57" s="122"/>
      <c r="D57" s="122"/>
      <c r="E57" s="123"/>
      <c r="F57" s="124"/>
      <c r="G57" s="124"/>
      <c r="H57" s="124"/>
      <c r="I57" s="124"/>
      <c r="J57" s="116"/>
      <c r="K57" s="117"/>
      <c r="L57" s="117"/>
      <c r="M57" s="117"/>
      <c r="N57" s="117"/>
      <c r="O57" s="118"/>
      <c r="P57" s="125"/>
      <c r="Q57" s="126"/>
      <c r="R57" s="127"/>
      <c r="S57" s="21"/>
      <c r="T57" s="125"/>
      <c r="U57" s="126"/>
      <c r="V57" s="127"/>
      <c r="W57" s="110"/>
      <c r="X57" s="111"/>
      <c r="Y57" s="111"/>
      <c r="Z57" s="111"/>
      <c r="AA57" s="111"/>
      <c r="AB57" s="112"/>
      <c r="AC57" s="22"/>
      <c r="AD57" s="22"/>
      <c r="AE57" s="22"/>
      <c r="AF57" s="22"/>
      <c r="AG57" s="22"/>
      <c r="AH57" s="22"/>
      <c r="AI57" s="110"/>
      <c r="AJ57" s="111"/>
      <c r="AK57" s="111"/>
      <c r="AL57" s="111"/>
      <c r="AM57" s="111"/>
      <c r="AN57" s="112"/>
      <c r="AO57" s="20"/>
      <c r="AP57" s="20"/>
      <c r="AQ57" s="20"/>
      <c r="AR57" s="20"/>
      <c r="AS57" s="116">
        <f>D21</f>
        <v>0</v>
      </c>
      <c r="AT57" s="117"/>
      <c r="AU57" s="117"/>
      <c r="AV57" s="117"/>
      <c r="AW57" s="117"/>
      <c r="AX57" s="118"/>
    </row>
    <row r="58" spans="3:51" ht="13.5" customHeight="1">
      <c r="C58" s="122"/>
      <c r="D58" s="122"/>
      <c r="E58" s="124"/>
      <c r="F58" s="124"/>
      <c r="G58" s="124"/>
      <c r="H58" s="124"/>
      <c r="I58" s="124"/>
      <c r="J58" s="119"/>
      <c r="K58" s="120"/>
      <c r="L58" s="120"/>
      <c r="M58" s="120"/>
      <c r="N58" s="120"/>
      <c r="O58" s="121"/>
      <c r="P58" s="128"/>
      <c r="Q58" s="129"/>
      <c r="R58" s="130"/>
      <c r="S58" s="21"/>
      <c r="T58" s="128"/>
      <c r="U58" s="129"/>
      <c r="V58" s="130"/>
      <c r="W58" s="113"/>
      <c r="X58" s="114"/>
      <c r="Y58" s="114"/>
      <c r="Z58" s="114"/>
      <c r="AA58" s="114"/>
      <c r="AB58" s="115"/>
      <c r="AC58" s="22"/>
      <c r="AD58" s="22"/>
      <c r="AE58" s="22"/>
      <c r="AF58" s="22"/>
      <c r="AG58" s="22"/>
      <c r="AH58" s="22"/>
      <c r="AI58" s="113"/>
      <c r="AJ58" s="114"/>
      <c r="AK58" s="114"/>
      <c r="AL58" s="114"/>
      <c r="AM58" s="114"/>
      <c r="AN58" s="115"/>
      <c r="AO58" s="20"/>
      <c r="AP58" s="20"/>
      <c r="AQ58" s="20"/>
      <c r="AR58" s="20"/>
      <c r="AS58" s="119"/>
      <c r="AT58" s="120"/>
      <c r="AU58" s="120"/>
      <c r="AV58" s="120"/>
      <c r="AW58" s="120"/>
      <c r="AX58" s="121"/>
    </row>
    <row r="59" spans="3:51" ht="13.5" customHeight="1">
      <c r="C59" s="122"/>
      <c r="D59" s="122"/>
      <c r="E59" s="123"/>
      <c r="F59" s="124"/>
      <c r="G59" s="124"/>
      <c r="H59" s="124"/>
      <c r="I59" s="124"/>
      <c r="J59" s="116"/>
      <c r="K59" s="117"/>
      <c r="L59" s="117"/>
      <c r="M59" s="117"/>
      <c r="N59" s="117"/>
      <c r="O59" s="118"/>
      <c r="P59" s="125"/>
      <c r="Q59" s="126"/>
      <c r="R59" s="127"/>
      <c r="S59" s="21"/>
      <c r="T59" s="125"/>
      <c r="U59" s="126"/>
      <c r="V59" s="127"/>
      <c r="W59" s="110">
        <f>D19</f>
        <v>0</v>
      </c>
      <c r="X59" s="111"/>
      <c r="Y59" s="111"/>
      <c r="Z59" s="111"/>
      <c r="AA59" s="111"/>
      <c r="AB59" s="112"/>
      <c r="AC59" s="26"/>
      <c r="AD59" s="26"/>
      <c r="AE59" s="26"/>
      <c r="AF59" s="26"/>
      <c r="AG59" s="26"/>
      <c r="AH59" s="26"/>
      <c r="AI59" s="116"/>
      <c r="AJ59" s="117"/>
      <c r="AK59" s="117"/>
      <c r="AL59" s="117"/>
      <c r="AM59" s="117"/>
      <c r="AN59" s="118"/>
      <c r="AO59" s="18"/>
      <c r="AP59" s="18"/>
      <c r="AQ59" s="18"/>
      <c r="AR59" s="18"/>
      <c r="AS59" s="116"/>
      <c r="AT59" s="117"/>
      <c r="AU59" s="117"/>
      <c r="AV59" s="117"/>
      <c r="AW59" s="117"/>
      <c r="AX59" s="118"/>
    </row>
    <row r="60" spans="3:51">
      <c r="C60" s="122"/>
      <c r="D60" s="122"/>
      <c r="E60" s="124"/>
      <c r="F60" s="124"/>
      <c r="G60" s="124"/>
      <c r="H60" s="124"/>
      <c r="I60" s="124"/>
      <c r="J60" s="119"/>
      <c r="K60" s="120"/>
      <c r="L60" s="120"/>
      <c r="M60" s="120"/>
      <c r="N60" s="120"/>
      <c r="O60" s="121"/>
      <c r="P60" s="128"/>
      <c r="Q60" s="129"/>
      <c r="R60" s="130"/>
      <c r="S60" s="21"/>
      <c r="T60" s="128"/>
      <c r="U60" s="129"/>
      <c r="V60" s="130"/>
      <c r="W60" s="113"/>
      <c r="X60" s="114"/>
      <c r="Y60" s="114"/>
      <c r="Z60" s="114"/>
      <c r="AA60" s="114"/>
      <c r="AB60" s="115"/>
      <c r="AC60" s="26"/>
      <c r="AD60" s="26"/>
      <c r="AE60" s="26"/>
      <c r="AF60" s="26"/>
      <c r="AG60" s="26"/>
      <c r="AH60" s="26"/>
      <c r="AI60" s="119"/>
      <c r="AJ60" s="120"/>
      <c r="AK60" s="120"/>
      <c r="AL60" s="120"/>
      <c r="AM60" s="120"/>
      <c r="AN60" s="121"/>
      <c r="AO60" s="18"/>
      <c r="AP60" s="18"/>
      <c r="AQ60" s="18"/>
      <c r="AR60" s="18"/>
      <c r="AS60" s="119"/>
      <c r="AT60" s="120"/>
      <c r="AU60" s="120"/>
      <c r="AV60" s="120"/>
      <c r="AW60" s="120"/>
      <c r="AX60" s="121"/>
    </row>
    <row r="61" spans="3:51" ht="13.5" customHeight="1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>
      <c r="AS66" s="31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 ht="13.5" customHeight="1">
      <c r="AY73" s="4"/>
    </row>
    <row r="74" spans="3:51" ht="13.5" customHeight="1">
      <c r="AY74" s="4"/>
    </row>
    <row r="75" spans="3:51">
      <c r="AY75" s="29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BC11:BC12"/>
    <mergeCell ref="BE11:BE12"/>
    <mergeCell ref="BF11:BF12"/>
    <mergeCell ref="BG11:BG12"/>
    <mergeCell ref="AX11:AZ12"/>
    <mergeCell ref="BA11:BB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I11:K12"/>
    <mergeCell ref="M11:O12"/>
    <mergeCell ref="P11:V12"/>
    <mergeCell ref="W11:Y12"/>
    <mergeCell ref="AX13:AZ14"/>
    <mergeCell ref="BL15:BL16"/>
    <mergeCell ref="BC15:BC16"/>
    <mergeCell ref="C13:C14"/>
    <mergeCell ref="D13:H14"/>
    <mergeCell ref="I13:K14"/>
    <mergeCell ref="M13:O14"/>
    <mergeCell ref="P13:R14"/>
    <mergeCell ref="T13:V14"/>
    <mergeCell ref="W13:AC14"/>
    <mergeCell ref="BA17:BB18"/>
    <mergeCell ref="BC17:BC18"/>
    <mergeCell ref="BE17:BE18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L30:M31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24"/>
  <conditionalFormatting sqref="P45:R46">
    <cfRule type="expression" dxfId="197" priority="65" stopIfTrue="1">
      <formula>P45&gt;T45</formula>
    </cfRule>
    <cfRule type="expression" dxfId="196" priority="66" stopIfTrue="1">
      <formula>P45=T45</formula>
    </cfRule>
  </conditionalFormatting>
  <conditionalFormatting sqref="T45:V46">
    <cfRule type="expression" dxfId="195" priority="63" stopIfTrue="1">
      <formula>T45&gt;P45</formula>
    </cfRule>
    <cfRule type="expression" dxfId="194" priority="64" stopIfTrue="1">
      <formula>T45=P45</formula>
    </cfRule>
  </conditionalFormatting>
  <conditionalFormatting sqref="P45:R46">
    <cfRule type="expression" dxfId="193" priority="61" stopIfTrue="1">
      <formula>P45&gt;T45</formula>
    </cfRule>
    <cfRule type="expression" dxfId="192" priority="62" stopIfTrue="1">
      <formula>P45=T45</formula>
    </cfRule>
  </conditionalFormatting>
  <conditionalFormatting sqref="T45:V46">
    <cfRule type="expression" dxfId="191" priority="59" stopIfTrue="1">
      <formula>T45&gt;P45</formula>
    </cfRule>
    <cfRule type="expression" dxfId="190" priority="60" stopIfTrue="1">
      <formula>T45=P45</formula>
    </cfRule>
  </conditionalFormatting>
  <conditionalFormatting sqref="P47:R48">
    <cfRule type="expression" dxfId="189" priority="57" stopIfTrue="1">
      <formula>P47&gt;T47</formula>
    </cfRule>
    <cfRule type="expression" dxfId="188" priority="58" stopIfTrue="1">
      <formula>P47=T47</formula>
    </cfRule>
  </conditionalFormatting>
  <conditionalFormatting sqref="T47:V48">
    <cfRule type="expression" dxfId="187" priority="55" stopIfTrue="1">
      <formula>T47&gt;P47</formula>
    </cfRule>
    <cfRule type="expression" dxfId="186" priority="56" stopIfTrue="1">
      <formula>T47=P47</formula>
    </cfRule>
  </conditionalFormatting>
  <conditionalFormatting sqref="P47:R48">
    <cfRule type="expression" dxfId="185" priority="53" stopIfTrue="1">
      <formula>P47&gt;T47</formula>
    </cfRule>
    <cfRule type="expression" dxfId="184" priority="54" stopIfTrue="1">
      <formula>P47=T47</formula>
    </cfRule>
  </conditionalFormatting>
  <conditionalFormatting sqref="T47:V48">
    <cfRule type="expression" dxfId="183" priority="51" stopIfTrue="1">
      <formula>T47&gt;P47</formula>
    </cfRule>
    <cfRule type="expression" dxfId="182" priority="52" stopIfTrue="1">
      <formula>T47=P47</formula>
    </cfRule>
  </conditionalFormatting>
  <conditionalFormatting sqref="P49:R50">
    <cfRule type="expression" dxfId="181" priority="49" stopIfTrue="1">
      <formula>P49&gt;T49</formula>
    </cfRule>
    <cfRule type="expression" dxfId="180" priority="50" stopIfTrue="1">
      <formula>P49=T49</formula>
    </cfRule>
  </conditionalFormatting>
  <conditionalFormatting sqref="T49:V50">
    <cfRule type="expression" dxfId="179" priority="47" stopIfTrue="1">
      <formula>T49&gt;P49</formula>
    </cfRule>
    <cfRule type="expression" dxfId="178" priority="48" stopIfTrue="1">
      <formula>T49=P49</formula>
    </cfRule>
  </conditionalFormatting>
  <conditionalFormatting sqref="P49:R50">
    <cfRule type="expression" dxfId="177" priority="45" stopIfTrue="1">
      <formula>P49&gt;T49</formula>
    </cfRule>
    <cfRule type="expression" dxfId="176" priority="46" stopIfTrue="1">
      <formula>P49=T49</formula>
    </cfRule>
  </conditionalFormatting>
  <conditionalFormatting sqref="T49:V50">
    <cfRule type="expression" dxfId="175" priority="43" stopIfTrue="1">
      <formula>T49&gt;P49</formula>
    </cfRule>
    <cfRule type="expression" dxfId="174" priority="44" stopIfTrue="1">
      <formula>T49=P49</formula>
    </cfRule>
  </conditionalFormatting>
  <conditionalFormatting sqref="P51:R52">
    <cfRule type="expression" dxfId="173" priority="41" stopIfTrue="1">
      <formula>P51&gt;T51</formula>
    </cfRule>
    <cfRule type="expression" dxfId="172" priority="42" stopIfTrue="1">
      <formula>P51=T51</formula>
    </cfRule>
  </conditionalFormatting>
  <conditionalFormatting sqref="T51:V52">
    <cfRule type="expression" dxfId="171" priority="39" stopIfTrue="1">
      <formula>T51&gt;P51</formula>
    </cfRule>
    <cfRule type="expression" dxfId="170" priority="40" stopIfTrue="1">
      <formula>T51=P51</formula>
    </cfRule>
  </conditionalFormatting>
  <conditionalFormatting sqref="P51:R52">
    <cfRule type="expression" dxfId="169" priority="37" stopIfTrue="1">
      <formula>P51&gt;T51</formula>
    </cfRule>
    <cfRule type="expression" dxfId="168" priority="38" stopIfTrue="1">
      <formula>P51=T51</formula>
    </cfRule>
  </conditionalFormatting>
  <conditionalFormatting sqref="T51:V52">
    <cfRule type="expression" dxfId="167" priority="35" stopIfTrue="1">
      <formula>T51&gt;P51</formula>
    </cfRule>
    <cfRule type="expression" dxfId="166" priority="36" stopIfTrue="1">
      <formula>T51=P51</formula>
    </cfRule>
  </conditionalFormatting>
  <conditionalFormatting sqref="P53:R54">
    <cfRule type="expression" dxfId="165" priority="33" stopIfTrue="1">
      <formula>P53&gt;T53</formula>
    </cfRule>
    <cfRule type="expression" dxfId="164" priority="34" stopIfTrue="1">
      <formula>P53=T53</formula>
    </cfRule>
  </conditionalFormatting>
  <conditionalFormatting sqref="T53:V54">
    <cfRule type="expression" dxfId="163" priority="31" stopIfTrue="1">
      <formula>T53&gt;P53</formula>
    </cfRule>
    <cfRule type="expression" dxfId="162" priority="32" stopIfTrue="1">
      <formula>T53=P53</formula>
    </cfRule>
  </conditionalFormatting>
  <conditionalFormatting sqref="P53:R54">
    <cfRule type="expression" dxfId="161" priority="29" stopIfTrue="1">
      <formula>P53&gt;T53</formula>
    </cfRule>
    <cfRule type="expression" dxfId="160" priority="30" stopIfTrue="1">
      <formula>P53=T53</formula>
    </cfRule>
  </conditionalFormatting>
  <conditionalFormatting sqref="T53:V54">
    <cfRule type="expression" dxfId="159" priority="27" stopIfTrue="1">
      <formula>T53&gt;P53</formula>
    </cfRule>
    <cfRule type="expression" dxfId="158" priority="28" stopIfTrue="1">
      <formula>T53=P53</formula>
    </cfRule>
  </conditionalFormatting>
  <conditionalFormatting sqref="P57:R58">
    <cfRule type="expression" dxfId="157" priority="25" stopIfTrue="1">
      <formula>P57&gt;T57</formula>
    </cfRule>
    <cfRule type="expression" dxfId="156" priority="26" stopIfTrue="1">
      <formula>P57=T57</formula>
    </cfRule>
  </conditionalFormatting>
  <conditionalFormatting sqref="T57:V58">
    <cfRule type="expression" dxfId="155" priority="23" stopIfTrue="1">
      <formula>T57&gt;P57</formula>
    </cfRule>
    <cfRule type="expression" dxfId="154" priority="24" stopIfTrue="1">
      <formula>T57=P57</formula>
    </cfRule>
  </conditionalFormatting>
  <conditionalFormatting sqref="P57:R58">
    <cfRule type="expression" dxfId="153" priority="21" stopIfTrue="1">
      <formula>P57&gt;T57</formula>
    </cfRule>
    <cfRule type="expression" dxfId="152" priority="22" stopIfTrue="1">
      <formula>P57=T57</formula>
    </cfRule>
  </conditionalFormatting>
  <conditionalFormatting sqref="T57:V58">
    <cfRule type="expression" dxfId="151" priority="19" stopIfTrue="1">
      <formula>T57&gt;P57</formula>
    </cfRule>
    <cfRule type="expression" dxfId="150" priority="20" stopIfTrue="1">
      <formula>T57=P57</formula>
    </cfRule>
  </conditionalFormatting>
  <conditionalFormatting sqref="P59:R60">
    <cfRule type="expression" dxfId="149" priority="17" stopIfTrue="1">
      <formula>P59&gt;T59</formula>
    </cfRule>
    <cfRule type="expression" dxfId="148" priority="18" stopIfTrue="1">
      <formula>P59=T59</formula>
    </cfRule>
  </conditionalFormatting>
  <conditionalFormatting sqref="T59:V60">
    <cfRule type="expression" dxfId="147" priority="15" stopIfTrue="1">
      <formula>T59&gt;P59</formula>
    </cfRule>
    <cfRule type="expression" dxfId="146" priority="16" stopIfTrue="1">
      <formula>T59=P59</formula>
    </cfRule>
  </conditionalFormatting>
  <conditionalFormatting sqref="P59:R60">
    <cfRule type="expression" dxfId="145" priority="13" stopIfTrue="1">
      <formula>P59&gt;T59</formula>
    </cfRule>
    <cfRule type="expression" dxfId="144" priority="14" stopIfTrue="1">
      <formula>P59=T59</formula>
    </cfRule>
  </conditionalFormatting>
  <conditionalFormatting sqref="T59:V60">
    <cfRule type="expression" dxfId="143" priority="11" stopIfTrue="1">
      <formula>T59&gt;P59</formula>
    </cfRule>
    <cfRule type="expression" dxfId="142" priority="12" stopIfTrue="1">
      <formula>T59=P59</formula>
    </cfRule>
  </conditionalFormatting>
  <conditionalFormatting sqref="F28">
    <cfRule type="expression" dxfId="141" priority="10" stopIfTrue="1">
      <formula>F28=FALSE</formula>
    </cfRule>
  </conditionalFormatting>
  <conditionalFormatting sqref="F28">
    <cfRule type="expression" dxfId="140" priority="9" stopIfTrue="1">
      <formula>F28=FALSE</formula>
    </cfRule>
  </conditionalFormatting>
  <conditionalFormatting sqref="P55:R56">
    <cfRule type="expression" dxfId="139" priority="7" stopIfTrue="1">
      <formula>P55&gt;T55</formula>
    </cfRule>
    <cfRule type="expression" dxfId="138" priority="8" stopIfTrue="1">
      <formula>P55=T55</formula>
    </cfRule>
  </conditionalFormatting>
  <conditionalFormatting sqref="T55:V56">
    <cfRule type="expression" dxfId="137" priority="5" stopIfTrue="1">
      <formula>T55&gt;P55</formula>
    </cfRule>
    <cfRule type="expression" dxfId="136" priority="6" stopIfTrue="1">
      <formula>T55=P55</formula>
    </cfRule>
  </conditionalFormatting>
  <conditionalFormatting sqref="P55:R56">
    <cfRule type="expression" dxfId="135" priority="3" stopIfTrue="1">
      <formula>P55&gt;T55</formula>
    </cfRule>
    <cfRule type="expression" dxfId="134" priority="4" stopIfTrue="1">
      <formula>P55=T55</formula>
    </cfRule>
  </conditionalFormatting>
  <conditionalFormatting sqref="T55:V56">
    <cfRule type="expression" dxfId="133" priority="1" stopIfTrue="1">
      <formula>T55&gt;P55</formula>
    </cfRule>
    <cfRule type="expression" dxfId="132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72" zoomScaleNormal="100" zoomScaleSheetLayoutView="85" workbookViewId="0">
      <selection activeCell="P6" sqref="P6:V8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customHeight="1" thickBot="1">
      <c r="L2" s="265" t="s">
        <v>130</v>
      </c>
      <c r="M2" s="265"/>
      <c r="N2" s="265"/>
      <c r="O2" s="266" t="s">
        <v>8</v>
      </c>
      <c r="P2" s="266"/>
      <c r="Q2" s="2"/>
      <c r="R2" s="267" t="s">
        <v>185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8" t="s">
        <v>9</v>
      </c>
      <c r="AD2" s="268"/>
      <c r="AE2" s="268"/>
      <c r="AF2" s="268"/>
      <c r="AG2" s="3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3:65" ht="14.25" customHeight="1" thickBot="1">
      <c r="L3" s="265"/>
      <c r="M3" s="265"/>
      <c r="N3" s="265"/>
      <c r="O3" s="266"/>
      <c r="P3" s="266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8"/>
      <c r="AD3" s="268"/>
      <c r="AE3" s="268"/>
      <c r="AF3" s="268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3:65" s="32" customFormat="1" ht="13.5" customHeight="1">
      <c r="C4" s="269" t="s">
        <v>179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</row>
    <row r="6" spans="3:65" ht="13.5" customHeight="1">
      <c r="C6" s="245" t="str">
        <f>IF(ISBLANK($L$2),"",$L$2)</f>
        <v>D</v>
      </c>
      <c r="D6" s="246"/>
      <c r="E6" s="246"/>
      <c r="F6" s="251" t="s">
        <v>8</v>
      </c>
      <c r="G6" s="251"/>
      <c r="H6" s="252"/>
      <c r="I6" s="256" t="str">
        <f>D9</f>
        <v>FC長野</v>
      </c>
      <c r="J6" s="257"/>
      <c r="K6" s="257"/>
      <c r="L6" s="257"/>
      <c r="M6" s="257"/>
      <c r="N6" s="257"/>
      <c r="O6" s="258"/>
      <c r="P6" s="256" t="str">
        <f>D11</f>
        <v>エヴォリスタ</v>
      </c>
      <c r="Q6" s="257"/>
      <c r="R6" s="257"/>
      <c r="S6" s="257"/>
      <c r="T6" s="257"/>
      <c r="U6" s="257"/>
      <c r="V6" s="258"/>
      <c r="W6" s="256" t="str">
        <f>D13</f>
        <v>箕郷FC</v>
      </c>
      <c r="X6" s="257"/>
      <c r="Y6" s="257"/>
      <c r="Z6" s="257"/>
      <c r="AA6" s="257"/>
      <c r="AB6" s="257"/>
      <c r="AC6" s="258"/>
      <c r="AD6" s="256" t="str">
        <f>D15</f>
        <v>ファナティコス</v>
      </c>
      <c r="AE6" s="257"/>
      <c r="AF6" s="257"/>
      <c r="AG6" s="257"/>
      <c r="AH6" s="257"/>
      <c r="AI6" s="257"/>
      <c r="AJ6" s="258"/>
      <c r="AK6" s="241">
        <f>AF9</f>
        <v>0</v>
      </c>
      <c r="AL6" s="242"/>
      <c r="AM6" s="242"/>
      <c r="AN6" s="242"/>
      <c r="AO6" s="242"/>
      <c r="AP6" s="242"/>
      <c r="AQ6" s="242"/>
      <c r="AR6" s="147" t="s">
        <v>10</v>
      </c>
      <c r="AS6" s="147"/>
      <c r="AT6" s="147" t="s">
        <v>11</v>
      </c>
      <c r="AU6" s="147"/>
      <c r="AV6" s="147" t="s">
        <v>12</v>
      </c>
      <c r="AW6" s="147"/>
      <c r="AX6" s="147" t="s">
        <v>13</v>
      </c>
      <c r="AY6" s="147"/>
      <c r="AZ6" s="147"/>
      <c r="BA6" s="147" t="s">
        <v>14</v>
      </c>
      <c r="BB6" s="147"/>
      <c r="BC6" s="271"/>
      <c r="BE6" s="149" t="s">
        <v>15</v>
      </c>
      <c r="BF6" s="149" t="s">
        <v>16</v>
      </c>
      <c r="BG6" s="149" t="s">
        <v>14</v>
      </c>
      <c r="BK6" s="240"/>
    </row>
    <row r="7" spans="3:65" ht="13.5" customHeight="1">
      <c r="C7" s="247"/>
      <c r="D7" s="248"/>
      <c r="E7" s="248"/>
      <c r="F7" s="151"/>
      <c r="G7" s="151"/>
      <c r="H7" s="253"/>
      <c r="I7" s="259"/>
      <c r="J7" s="260"/>
      <c r="K7" s="260"/>
      <c r="L7" s="260"/>
      <c r="M7" s="260"/>
      <c r="N7" s="260"/>
      <c r="O7" s="261"/>
      <c r="P7" s="259"/>
      <c r="Q7" s="260"/>
      <c r="R7" s="260"/>
      <c r="S7" s="260"/>
      <c r="T7" s="260"/>
      <c r="U7" s="260"/>
      <c r="V7" s="261"/>
      <c r="W7" s="259"/>
      <c r="X7" s="260"/>
      <c r="Y7" s="260"/>
      <c r="Z7" s="260"/>
      <c r="AA7" s="260"/>
      <c r="AB7" s="260"/>
      <c r="AC7" s="261"/>
      <c r="AD7" s="259"/>
      <c r="AE7" s="260"/>
      <c r="AF7" s="260"/>
      <c r="AG7" s="260"/>
      <c r="AH7" s="260"/>
      <c r="AI7" s="260"/>
      <c r="AJ7" s="261"/>
      <c r="AK7" s="243"/>
      <c r="AL7" s="244"/>
      <c r="AM7" s="244"/>
      <c r="AN7" s="244"/>
      <c r="AO7" s="244"/>
      <c r="AP7" s="244"/>
      <c r="AQ7" s="244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271"/>
      <c r="BE7" s="149"/>
      <c r="BF7" s="149"/>
      <c r="BG7" s="149"/>
      <c r="BK7" s="240"/>
    </row>
    <row r="8" spans="3:65" ht="13.5" customHeight="1">
      <c r="C8" s="249"/>
      <c r="D8" s="250"/>
      <c r="E8" s="250"/>
      <c r="F8" s="254"/>
      <c r="G8" s="254"/>
      <c r="H8" s="255"/>
      <c r="I8" s="259"/>
      <c r="J8" s="260"/>
      <c r="K8" s="260"/>
      <c r="L8" s="260"/>
      <c r="M8" s="260"/>
      <c r="N8" s="260"/>
      <c r="O8" s="261"/>
      <c r="P8" s="262"/>
      <c r="Q8" s="263"/>
      <c r="R8" s="263"/>
      <c r="S8" s="263"/>
      <c r="T8" s="263"/>
      <c r="U8" s="263"/>
      <c r="V8" s="264"/>
      <c r="W8" s="262"/>
      <c r="X8" s="263"/>
      <c r="Y8" s="263"/>
      <c r="Z8" s="263"/>
      <c r="AA8" s="263"/>
      <c r="AB8" s="263"/>
      <c r="AC8" s="264"/>
      <c r="AD8" s="262"/>
      <c r="AE8" s="263"/>
      <c r="AF8" s="263"/>
      <c r="AG8" s="263"/>
      <c r="AH8" s="263"/>
      <c r="AI8" s="263"/>
      <c r="AJ8" s="264"/>
      <c r="AK8" s="243"/>
      <c r="AL8" s="244"/>
      <c r="AM8" s="244"/>
      <c r="AN8" s="244"/>
      <c r="AO8" s="244"/>
      <c r="AP8" s="244"/>
      <c r="AQ8" s="244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271"/>
      <c r="BE8" s="149"/>
      <c r="BF8" s="149"/>
      <c r="BG8" s="149"/>
      <c r="BK8" s="240"/>
    </row>
    <row r="9" spans="3:65" ht="14.25" customHeight="1" thickBot="1">
      <c r="C9" s="225">
        <v>1</v>
      </c>
      <c r="D9" s="227" t="str">
        <f>Sheet1!I9</f>
        <v>FC長野</v>
      </c>
      <c r="E9" s="227"/>
      <c r="F9" s="227"/>
      <c r="G9" s="227"/>
      <c r="H9" s="227"/>
      <c r="I9" s="230"/>
      <c r="J9" s="231"/>
      <c r="K9" s="231"/>
      <c r="L9" s="231"/>
      <c r="M9" s="231"/>
      <c r="N9" s="231"/>
      <c r="O9" s="232"/>
      <c r="P9" s="219">
        <f>P45</f>
        <v>0</v>
      </c>
      <c r="Q9" s="220"/>
      <c r="R9" s="220"/>
      <c r="S9" s="6" t="str">
        <f>IF(ISBLANK(P45),"",IF(P9&gt;T9,"○",IF(P9&lt;T9,"×","△")))</f>
        <v>×</v>
      </c>
      <c r="T9" s="220">
        <f>T45</f>
        <v>8</v>
      </c>
      <c r="U9" s="220"/>
      <c r="V9" s="223"/>
      <c r="W9" s="219">
        <f>P49</f>
        <v>0</v>
      </c>
      <c r="X9" s="220"/>
      <c r="Y9" s="220"/>
      <c r="Z9" s="6" t="str">
        <f>IF(ISBLANK(P49),"",IF(W9&gt;AA9,"○",IF(W9&lt;AA9,"×","△")))</f>
        <v>×</v>
      </c>
      <c r="AA9" s="220">
        <f>T49</f>
        <v>12</v>
      </c>
      <c r="AB9" s="220"/>
      <c r="AC9" s="223"/>
      <c r="AD9" s="219">
        <f>P53</f>
        <v>0</v>
      </c>
      <c r="AE9" s="220"/>
      <c r="AF9" s="220"/>
      <c r="AG9" s="6" t="str">
        <f>IF(ISBLANK(P53),"",IF(AD9&gt;AH9,"○",IF(AE9:AE10&lt;AH9,"×","△")))</f>
        <v>×</v>
      </c>
      <c r="AH9" s="220">
        <f>T53</f>
        <v>12</v>
      </c>
      <c r="AI9" s="220"/>
      <c r="AJ9" s="223"/>
      <c r="AK9" s="236"/>
      <c r="AL9" s="237"/>
      <c r="AM9" s="237"/>
      <c r="AN9" s="237"/>
      <c r="AO9" s="237"/>
      <c r="AP9" s="237"/>
      <c r="AQ9" s="237"/>
      <c r="AR9" s="159">
        <f>IF(ISBLANK($P$45),"",SUM(BE9*3+BF9))</f>
        <v>0</v>
      </c>
      <c r="AS9" s="159"/>
      <c r="AT9" s="159">
        <f>IF(ISBLANK($P$45),"",SUM(I9)+SUM(N9)+SUM(P9)+SUM(W9)+SUM(AC9)+SUM(AD9)+SUM(AM9))</f>
        <v>0</v>
      </c>
      <c r="AU9" s="159"/>
      <c r="AV9" s="159">
        <f>IF(ISBLANK($P$45),"",SUM(I9)+SUM(Q9)+SUM(T9)+SUM(AA9)+SUM(AH9)+SUM(AK9)+SUM(AP9))</f>
        <v>32</v>
      </c>
      <c r="AW9" s="159"/>
      <c r="AX9" s="159">
        <f>IF(ISBLANK(P45),"",AT9-AV9)</f>
        <v>-32</v>
      </c>
      <c r="AY9" s="159"/>
      <c r="AZ9" s="159"/>
      <c r="BA9" s="214">
        <f>IF(ISBLANK(P55),"",RANK($BG$9:$BG$16,$BG$9:$BG$16))</f>
        <v>4</v>
      </c>
      <c r="BB9" s="214"/>
      <c r="BC9" s="216">
        <f>IF(ISBLANK(P45),"",AR9*10000+AX9*100+AT9)</f>
        <v>-3200</v>
      </c>
      <c r="BE9" s="150">
        <f>COUNTIF(I9:AQ10,"○")</f>
        <v>0</v>
      </c>
      <c r="BF9" s="150">
        <f>COUNTIF(I9:AQ10,"△")</f>
        <v>0</v>
      </c>
      <c r="BG9" s="150">
        <f>SUM(AR9*10000+AX9*100+AT9)</f>
        <v>-3200</v>
      </c>
      <c r="BJ9" s="191"/>
      <c r="BK9" s="191"/>
      <c r="BL9" s="191"/>
      <c r="BM9" s="191"/>
    </row>
    <row r="10" spans="3:65" ht="14.25">
      <c r="C10" s="226"/>
      <c r="D10" s="218"/>
      <c r="E10" s="218"/>
      <c r="F10" s="218"/>
      <c r="G10" s="218"/>
      <c r="H10" s="218"/>
      <c r="I10" s="233"/>
      <c r="J10" s="234"/>
      <c r="K10" s="234"/>
      <c r="L10" s="234"/>
      <c r="M10" s="234"/>
      <c r="N10" s="234"/>
      <c r="O10" s="235"/>
      <c r="P10" s="221"/>
      <c r="Q10" s="222"/>
      <c r="R10" s="222"/>
      <c r="S10" s="72"/>
      <c r="T10" s="222"/>
      <c r="U10" s="222"/>
      <c r="V10" s="224"/>
      <c r="W10" s="221"/>
      <c r="X10" s="222"/>
      <c r="Y10" s="222"/>
      <c r="Z10" s="72"/>
      <c r="AA10" s="222"/>
      <c r="AB10" s="222"/>
      <c r="AC10" s="224"/>
      <c r="AD10" s="221"/>
      <c r="AE10" s="222"/>
      <c r="AF10" s="222"/>
      <c r="AG10" s="72"/>
      <c r="AH10" s="222"/>
      <c r="AI10" s="222"/>
      <c r="AJ10" s="224"/>
      <c r="AK10" s="238"/>
      <c r="AL10" s="239"/>
      <c r="AM10" s="239"/>
      <c r="AN10" s="239"/>
      <c r="AO10" s="239"/>
      <c r="AP10" s="239"/>
      <c r="AQ10" s="239"/>
      <c r="AR10" s="159"/>
      <c r="AS10" s="159"/>
      <c r="AT10" s="159"/>
      <c r="AU10" s="159"/>
      <c r="AV10" s="159"/>
      <c r="AW10" s="159"/>
      <c r="AX10" s="159"/>
      <c r="AY10" s="159"/>
      <c r="AZ10" s="159"/>
      <c r="BA10" s="214"/>
      <c r="BB10" s="214"/>
      <c r="BC10" s="216"/>
      <c r="BE10" s="150"/>
      <c r="BF10" s="150"/>
      <c r="BG10" s="150"/>
      <c r="BJ10" s="191"/>
      <c r="BK10" s="191"/>
      <c r="BL10" s="191"/>
      <c r="BM10" s="191"/>
    </row>
    <row r="11" spans="3:65" ht="14.25" customHeight="1" thickBot="1">
      <c r="C11" s="225">
        <v>2</v>
      </c>
      <c r="D11" s="227" t="str">
        <f>Sheet1!I11</f>
        <v>エヴォリスタ</v>
      </c>
      <c r="E11" s="227"/>
      <c r="F11" s="227"/>
      <c r="G11" s="227"/>
      <c r="H11" s="228"/>
      <c r="I11" s="219">
        <f>T9</f>
        <v>8</v>
      </c>
      <c r="J11" s="220"/>
      <c r="K11" s="220"/>
      <c r="L11" s="6" t="str">
        <f>IF(ISBLANK(P45I47),"",IF(I11&gt;M11,"○",IF(I11&lt;M11,"×","△")))</f>
        <v>○</v>
      </c>
      <c r="M11" s="220">
        <f>P9</f>
        <v>0</v>
      </c>
      <c r="N11" s="220"/>
      <c r="O11" s="223"/>
      <c r="P11" s="230"/>
      <c r="Q11" s="231"/>
      <c r="R11" s="231"/>
      <c r="S11" s="231"/>
      <c r="T11" s="231"/>
      <c r="U11" s="231"/>
      <c r="V11" s="232"/>
      <c r="W11" s="219">
        <f>P55</f>
        <v>1</v>
      </c>
      <c r="X11" s="220"/>
      <c r="Y11" s="220"/>
      <c r="Z11" s="6" t="str">
        <f>IF(ISBLANK(P55),"",IF(W11&gt;AA11,"○",IF(W11&lt;AA11,"×","△")))</f>
        <v>×</v>
      </c>
      <c r="AA11" s="220">
        <f>T55</f>
        <v>4</v>
      </c>
      <c r="AB11" s="220"/>
      <c r="AC11" s="223"/>
      <c r="AD11" s="219">
        <f>P51</f>
        <v>0</v>
      </c>
      <c r="AE11" s="220"/>
      <c r="AF11" s="220"/>
      <c r="AG11" s="6" t="str">
        <f>IF(ISBLANK(P51),"",IF(AD11&gt;AH11,"○",IF(AD11&lt;AH11,"×","△")))</f>
        <v>×</v>
      </c>
      <c r="AH11" s="220">
        <f>T51</f>
        <v>11</v>
      </c>
      <c r="AI11" s="220"/>
      <c r="AJ11" s="223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59">
        <f>IF(ISBLANK($P$45),"",SUM(BE11*3+BF11))</f>
        <v>3</v>
      </c>
      <c r="AS11" s="159"/>
      <c r="AT11" s="159">
        <f>IF(ISBLANK($P$45),"",SUM(I11)+SUM(N11)+SUM(P11)+SUM(W11)+SUM(AC11)+SUM(AD11)+SUM(AM11))</f>
        <v>9</v>
      </c>
      <c r="AU11" s="159"/>
      <c r="AV11" s="159">
        <f>IF(ISBLANK($P$45),"",SUM(M11)+SUM(Q11)+SUM(T11)+SUM(AA11)+SUM(AH11)+SUM(AK11)+SUM(AP11))</f>
        <v>15</v>
      </c>
      <c r="AW11" s="159"/>
      <c r="AX11" s="159">
        <f>IF(ISBLANK(P47),"",AT11-AV11)</f>
        <v>-6</v>
      </c>
      <c r="AY11" s="159"/>
      <c r="AZ11" s="159"/>
      <c r="BA11" s="214">
        <f>IF(ISBLANK(P55),"",RANK($BG$9:$BG$16,$BG$9:$BG$16))</f>
        <v>3</v>
      </c>
      <c r="BB11" s="214"/>
      <c r="BC11" s="216">
        <f>IF(ISBLANK(T45),"",AR11*10000+AX11*100+AT11)</f>
        <v>29409</v>
      </c>
      <c r="BE11" s="150">
        <f>COUNTIF(I11:AQ12,"○")</f>
        <v>1</v>
      </c>
      <c r="BF11" s="150">
        <f>COUNTIF(I11:AQ12,"△")</f>
        <v>0</v>
      </c>
      <c r="BG11" s="150">
        <f>SUM(AR11*10000+AX11*100+AT11)</f>
        <v>29409</v>
      </c>
      <c r="BJ11" s="191"/>
      <c r="BK11" s="191"/>
      <c r="BL11" s="191"/>
      <c r="BM11" s="4"/>
    </row>
    <row r="12" spans="3:65" ht="14.25">
      <c r="C12" s="226"/>
      <c r="D12" s="218"/>
      <c r="E12" s="218"/>
      <c r="F12" s="218"/>
      <c r="G12" s="218"/>
      <c r="H12" s="229"/>
      <c r="I12" s="221"/>
      <c r="J12" s="222"/>
      <c r="K12" s="222"/>
      <c r="L12" s="72"/>
      <c r="M12" s="222"/>
      <c r="N12" s="222"/>
      <c r="O12" s="224"/>
      <c r="P12" s="233"/>
      <c r="Q12" s="234"/>
      <c r="R12" s="234"/>
      <c r="S12" s="234"/>
      <c r="T12" s="234"/>
      <c r="U12" s="234"/>
      <c r="V12" s="235"/>
      <c r="W12" s="221"/>
      <c r="X12" s="222"/>
      <c r="Y12" s="222"/>
      <c r="Z12" s="72"/>
      <c r="AA12" s="222"/>
      <c r="AB12" s="222"/>
      <c r="AC12" s="224"/>
      <c r="AD12" s="221"/>
      <c r="AE12" s="222"/>
      <c r="AF12" s="222"/>
      <c r="AG12" s="72"/>
      <c r="AH12" s="222"/>
      <c r="AI12" s="222"/>
      <c r="AJ12" s="224"/>
      <c r="AK12" s="77"/>
      <c r="AL12" s="78"/>
      <c r="AM12" s="79"/>
      <c r="AN12" s="78"/>
      <c r="AO12" s="78"/>
      <c r="AP12" s="78"/>
      <c r="AQ12" s="78"/>
      <c r="AR12" s="159"/>
      <c r="AS12" s="159"/>
      <c r="AT12" s="159"/>
      <c r="AU12" s="159"/>
      <c r="AV12" s="159"/>
      <c r="AW12" s="159"/>
      <c r="AX12" s="159"/>
      <c r="AY12" s="159"/>
      <c r="AZ12" s="159"/>
      <c r="BA12" s="214"/>
      <c r="BB12" s="214"/>
      <c r="BC12" s="216"/>
      <c r="BE12" s="150"/>
      <c r="BF12" s="150"/>
      <c r="BG12" s="150"/>
      <c r="BJ12" s="191"/>
      <c r="BK12" s="191"/>
      <c r="BL12" s="191"/>
      <c r="BM12" s="4"/>
    </row>
    <row r="13" spans="3:65" ht="14.25" customHeight="1" thickBot="1">
      <c r="C13" s="225">
        <v>3</v>
      </c>
      <c r="D13" s="227" t="str">
        <f>Sheet1!I13</f>
        <v>箕郷FC</v>
      </c>
      <c r="E13" s="227"/>
      <c r="F13" s="227"/>
      <c r="G13" s="227"/>
      <c r="H13" s="228"/>
      <c r="I13" s="219">
        <f>AA9</f>
        <v>12</v>
      </c>
      <c r="J13" s="220"/>
      <c r="K13" s="220"/>
      <c r="L13" s="6" t="str">
        <f>IF(ISBLANK(J49),"",IF(I13&gt;M13,"○",IF(I13&lt;M13,"×","△")))</f>
        <v>○</v>
      </c>
      <c r="M13" s="220">
        <f>W9</f>
        <v>0</v>
      </c>
      <c r="N13" s="220"/>
      <c r="O13" s="223"/>
      <c r="P13" s="219">
        <f>AA11</f>
        <v>4</v>
      </c>
      <c r="Q13" s="220"/>
      <c r="R13" s="220"/>
      <c r="S13" s="6" t="str">
        <f>IF(ISBLANK(P55),"",IF(P13&gt;T13,"○",IF(P13&lt;T13,"×","△")))</f>
        <v>○</v>
      </c>
      <c r="T13" s="220">
        <f>W11</f>
        <v>1</v>
      </c>
      <c r="U13" s="220"/>
      <c r="V13" s="223"/>
      <c r="W13" s="230"/>
      <c r="X13" s="231"/>
      <c r="Y13" s="231"/>
      <c r="Z13" s="231"/>
      <c r="AA13" s="231"/>
      <c r="AB13" s="231"/>
      <c r="AC13" s="232"/>
      <c r="AD13" s="219">
        <f>P47</f>
        <v>0</v>
      </c>
      <c r="AE13" s="220"/>
      <c r="AF13" s="220"/>
      <c r="AG13" s="6" t="str">
        <f>IF(ISBLANK(P47),"",IF(AD13&gt;AH13,"○",IF(AD13&lt;AH13,"×","△")))</f>
        <v>×</v>
      </c>
      <c r="AH13" s="220">
        <f>T47</f>
        <v>1</v>
      </c>
      <c r="AI13" s="220"/>
      <c r="AJ13" s="223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59">
        <f>IF(ISBLANK($P$45),"",SUM(BE13*3+BF13))</f>
        <v>6</v>
      </c>
      <c r="AS13" s="159"/>
      <c r="AT13" s="159">
        <f>IF(ISBLANK($P$45),"",SUM(I13)+SUM(N13)+SUM(P13)+SUM(W13)+SUM(AC13)+SUM(AD13)+SUM(AM13))</f>
        <v>16</v>
      </c>
      <c r="AU13" s="159"/>
      <c r="AV13" s="159">
        <f>IF(ISBLANK($P$45),"",SUM(M13)+SUM(Q13)+SUM(T13)+SUM(AA13)+SUM(AH13)+SUM(AK13)+SUM(AP13))</f>
        <v>2</v>
      </c>
      <c r="AW13" s="159"/>
      <c r="AX13" s="159">
        <f>IF(ISBLANK(P49),"",AT13-AV13)</f>
        <v>14</v>
      </c>
      <c r="AY13" s="159"/>
      <c r="AZ13" s="159"/>
      <c r="BA13" s="214">
        <f>IF(ISBLANK(P55),"",RANK($BG$9:$BG$16,$BG$9:$BG$16))</f>
        <v>2</v>
      </c>
      <c r="BB13" s="214"/>
      <c r="BC13" s="216">
        <f>IF(ISBLANK(P47),"",AR13*10000+AX13*100+AT13)</f>
        <v>61416</v>
      </c>
      <c r="BE13" s="150">
        <f>COUNTIF(I13:AQ14,"○")</f>
        <v>2</v>
      </c>
      <c r="BF13" s="150">
        <f>COUNTIF(I13:AQ14,"△")</f>
        <v>0</v>
      </c>
      <c r="BG13" s="150">
        <f>SUM(AR13*10000+AX13*100+AT13)</f>
        <v>61416</v>
      </c>
      <c r="BJ13" s="191"/>
      <c r="BK13" s="191"/>
      <c r="BL13" s="191"/>
      <c r="BM13" s="4"/>
    </row>
    <row r="14" spans="3:65" ht="14.25">
      <c r="C14" s="226"/>
      <c r="D14" s="218"/>
      <c r="E14" s="218"/>
      <c r="F14" s="218"/>
      <c r="G14" s="218"/>
      <c r="H14" s="229"/>
      <c r="I14" s="221"/>
      <c r="J14" s="222"/>
      <c r="K14" s="222"/>
      <c r="L14" s="72"/>
      <c r="M14" s="222"/>
      <c r="N14" s="222"/>
      <c r="O14" s="224"/>
      <c r="P14" s="221"/>
      <c r="Q14" s="222"/>
      <c r="R14" s="222"/>
      <c r="S14" s="72"/>
      <c r="T14" s="222"/>
      <c r="U14" s="222"/>
      <c r="V14" s="224"/>
      <c r="W14" s="233"/>
      <c r="X14" s="234"/>
      <c r="Y14" s="234"/>
      <c r="Z14" s="234"/>
      <c r="AA14" s="234"/>
      <c r="AB14" s="234"/>
      <c r="AC14" s="235"/>
      <c r="AD14" s="221"/>
      <c r="AE14" s="222"/>
      <c r="AF14" s="222"/>
      <c r="AG14" s="72"/>
      <c r="AH14" s="222"/>
      <c r="AI14" s="222"/>
      <c r="AJ14" s="224"/>
      <c r="AK14" s="77"/>
      <c r="AL14" s="78"/>
      <c r="AM14" s="79"/>
      <c r="AN14" s="78"/>
      <c r="AO14" s="78"/>
      <c r="AP14" s="78"/>
      <c r="AQ14" s="78"/>
      <c r="AR14" s="159"/>
      <c r="AS14" s="159"/>
      <c r="AT14" s="159"/>
      <c r="AU14" s="159"/>
      <c r="AV14" s="159"/>
      <c r="AW14" s="159"/>
      <c r="AX14" s="159"/>
      <c r="AY14" s="159"/>
      <c r="AZ14" s="159"/>
      <c r="BA14" s="214"/>
      <c r="BB14" s="214"/>
      <c r="BC14" s="216"/>
      <c r="BE14" s="150"/>
      <c r="BF14" s="150"/>
      <c r="BG14" s="150"/>
      <c r="BJ14" s="191"/>
      <c r="BK14" s="191"/>
      <c r="BL14" s="191"/>
      <c r="BM14" s="4"/>
    </row>
    <row r="15" spans="3:65" ht="14.25" customHeight="1" thickBot="1">
      <c r="C15" s="217">
        <v>4</v>
      </c>
      <c r="D15" s="218" t="str">
        <f>Sheet1!I14</f>
        <v>ファナティコス</v>
      </c>
      <c r="E15" s="218"/>
      <c r="F15" s="218"/>
      <c r="G15" s="218"/>
      <c r="H15" s="218"/>
      <c r="I15" s="219">
        <f>AH9</f>
        <v>12</v>
      </c>
      <c r="J15" s="220"/>
      <c r="K15" s="220"/>
      <c r="L15" s="6" t="str">
        <f>IF(ISBLANK(P53),"",IF(I15&gt;M15,"○",IF(I15&lt;M15,"×","△")))</f>
        <v>○</v>
      </c>
      <c r="M15" s="220">
        <f>AD9</f>
        <v>0</v>
      </c>
      <c r="N15" s="220"/>
      <c r="O15" s="223"/>
      <c r="P15" s="219">
        <f>AH11</f>
        <v>11</v>
      </c>
      <c r="Q15" s="220"/>
      <c r="R15" s="220"/>
      <c r="S15" s="6" t="str">
        <f>IF(ISBLANK(P51),"",IF(P15&gt;T15,"○",IF(P15&lt;T15,"×","△")))</f>
        <v>○</v>
      </c>
      <c r="T15" s="220">
        <f>AD11</f>
        <v>0</v>
      </c>
      <c r="U15" s="220"/>
      <c r="V15" s="223"/>
      <c r="W15" s="219">
        <f>AH13</f>
        <v>1</v>
      </c>
      <c r="X15" s="220"/>
      <c r="Y15" s="220"/>
      <c r="Z15" s="6" t="str">
        <f>IF(ISBLANK(P47),"",IF(W15&gt;AA15,"○",IF(W15&lt;AA15,"×","△")))</f>
        <v>○</v>
      </c>
      <c r="AA15" s="220">
        <f>AD13</f>
        <v>0</v>
      </c>
      <c r="AB15" s="220"/>
      <c r="AC15" s="223"/>
      <c r="AD15" s="230"/>
      <c r="AE15" s="231"/>
      <c r="AF15" s="231"/>
      <c r="AG15" s="231"/>
      <c r="AH15" s="231"/>
      <c r="AI15" s="231"/>
      <c r="AJ15" s="23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59">
        <f>IF(ISBLANK($P$45),"",SUM(BE15*3+BF15))</f>
        <v>9</v>
      </c>
      <c r="AS15" s="159"/>
      <c r="AT15" s="159">
        <f>IF(ISBLANK($P$45),"",SUM(I15)+SUM(N15)+SUM(P15)+SUM(W15)+SUM(AC15)+SUM(AD15)+SUM(AM15))</f>
        <v>24</v>
      </c>
      <c r="AU15" s="159"/>
      <c r="AV15" s="159">
        <f>IF(ISBLANK($P$45),"",SUM(M15)+SUM(Q15)+SUM(T15)+SUM(AA15)+SUM(AH15)+SUM(AK15)+SUM(AP15))</f>
        <v>0</v>
      </c>
      <c r="AW15" s="159"/>
      <c r="AX15" s="159">
        <f>IF(ISBLANK(P51),"",AT15-AV15)</f>
        <v>24</v>
      </c>
      <c r="AY15" s="159"/>
      <c r="AZ15" s="159"/>
      <c r="BA15" s="214">
        <f>IF(ISBLANK(P55),"",RANK($BG$9:$BG$16,$BG$9:$BG$16))</f>
        <v>1</v>
      </c>
      <c r="BB15" s="214"/>
      <c r="BC15" s="216">
        <f>IF(ISBLANK(T47),"",AR15*10000+AX15*100+AT15)</f>
        <v>92424</v>
      </c>
      <c r="BE15" s="150">
        <f>COUNTIF(I15:AQ16,"○")</f>
        <v>3</v>
      </c>
      <c r="BF15" s="150">
        <f>COUNTIF(I15:AQ16,"△")</f>
        <v>0</v>
      </c>
      <c r="BG15" s="150">
        <f>SUM(AR15*10000+AX15*100+AT15)</f>
        <v>92424</v>
      </c>
      <c r="BJ15" s="191"/>
      <c r="BK15" s="191"/>
      <c r="BL15" s="191"/>
      <c r="BM15" s="4"/>
    </row>
    <row r="16" spans="3:65" ht="14.25">
      <c r="C16" s="217"/>
      <c r="D16" s="218"/>
      <c r="E16" s="218"/>
      <c r="F16" s="218"/>
      <c r="G16" s="218"/>
      <c r="H16" s="218"/>
      <c r="I16" s="221"/>
      <c r="J16" s="222"/>
      <c r="K16" s="222"/>
      <c r="L16" s="72"/>
      <c r="M16" s="222"/>
      <c r="N16" s="222"/>
      <c r="O16" s="224"/>
      <c r="P16" s="221"/>
      <c r="Q16" s="222"/>
      <c r="R16" s="222"/>
      <c r="S16" s="72"/>
      <c r="T16" s="222"/>
      <c r="U16" s="222"/>
      <c r="V16" s="224"/>
      <c r="W16" s="221"/>
      <c r="X16" s="222"/>
      <c r="Y16" s="222"/>
      <c r="Z16" s="72"/>
      <c r="AA16" s="222"/>
      <c r="AB16" s="222"/>
      <c r="AC16" s="224"/>
      <c r="AD16" s="233"/>
      <c r="AE16" s="234"/>
      <c r="AF16" s="234"/>
      <c r="AG16" s="234"/>
      <c r="AH16" s="234"/>
      <c r="AI16" s="234"/>
      <c r="AJ16" s="235"/>
      <c r="AK16" s="77"/>
      <c r="AL16" s="78"/>
      <c r="AM16" s="79"/>
      <c r="AN16" s="78"/>
      <c r="AO16" s="78"/>
      <c r="AP16" s="78"/>
      <c r="AQ16" s="78"/>
      <c r="AR16" s="159"/>
      <c r="AS16" s="159"/>
      <c r="AT16" s="159"/>
      <c r="AU16" s="159"/>
      <c r="AV16" s="159"/>
      <c r="AW16" s="159"/>
      <c r="AX16" s="159"/>
      <c r="AY16" s="159"/>
      <c r="AZ16" s="159"/>
      <c r="BA16" s="214"/>
      <c r="BB16" s="214"/>
      <c r="BC16" s="216"/>
      <c r="BE16" s="150"/>
      <c r="BF16" s="150"/>
      <c r="BG16" s="150"/>
      <c r="BJ16" s="191"/>
      <c r="BK16" s="191"/>
      <c r="BL16" s="191"/>
      <c r="BM16" s="4"/>
    </row>
    <row r="17" spans="3:65" ht="14.25" customHeight="1" thickBot="1">
      <c r="C17" s="205"/>
      <c r="D17" s="207"/>
      <c r="E17" s="207"/>
      <c r="F17" s="207"/>
      <c r="G17" s="207"/>
      <c r="H17" s="207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59"/>
      <c r="AS17" s="159"/>
      <c r="AT17" s="159"/>
      <c r="AU17" s="159"/>
      <c r="AV17" s="210"/>
      <c r="AW17" s="211"/>
      <c r="AX17" s="159"/>
      <c r="AY17" s="159"/>
      <c r="AZ17" s="159"/>
      <c r="BA17" s="214"/>
      <c r="BB17" s="214"/>
      <c r="BC17" s="216">
        <f>IF(ISBLANK(P49),"",AR17*10000+AX17*100+AT17)</f>
        <v>0</v>
      </c>
      <c r="BE17" s="150">
        <f>COUNTIF(I17:AQ18,"○")</f>
        <v>0</v>
      </c>
      <c r="BF17" s="150">
        <f>COUNTIF(I17:AQ18,"△")</f>
        <v>0</v>
      </c>
      <c r="BG17" s="150">
        <f>SUM(AR17*10000+AX17*100+AT17)</f>
        <v>0</v>
      </c>
      <c r="BJ17" s="191"/>
      <c r="BK17" s="191"/>
      <c r="BL17" s="191"/>
      <c r="BM17" s="4"/>
    </row>
    <row r="18" spans="3:65" ht="14.25">
      <c r="C18" s="206"/>
      <c r="D18" s="208"/>
      <c r="E18" s="208"/>
      <c r="F18" s="208"/>
      <c r="G18" s="208"/>
      <c r="H18" s="208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09"/>
      <c r="AS18" s="209"/>
      <c r="AT18" s="209"/>
      <c r="AU18" s="209"/>
      <c r="AV18" s="212"/>
      <c r="AW18" s="213"/>
      <c r="AX18" s="209"/>
      <c r="AY18" s="209"/>
      <c r="AZ18" s="209"/>
      <c r="BA18" s="215"/>
      <c r="BB18" s="215"/>
      <c r="BC18" s="216"/>
      <c r="BE18" s="150"/>
      <c r="BF18" s="150"/>
      <c r="BG18" s="150"/>
      <c r="BJ18" s="191"/>
      <c r="BK18" s="191"/>
      <c r="BL18" s="191"/>
      <c r="BM18" s="4"/>
    </row>
    <row r="19" spans="3:65" ht="14.25" customHeight="1">
      <c r="C19" s="202"/>
      <c r="D19" s="203"/>
      <c r="E19" s="203"/>
      <c r="F19" s="203"/>
      <c r="G19" s="203"/>
      <c r="H19" s="203"/>
      <c r="I19" s="199"/>
      <c r="J19" s="199"/>
      <c r="K19" s="82"/>
      <c r="L19" s="199"/>
      <c r="M19" s="199"/>
      <c r="N19" s="199"/>
      <c r="O19" s="199"/>
      <c r="P19" s="82"/>
      <c r="Q19" s="199"/>
      <c r="R19" s="199"/>
      <c r="S19" s="199"/>
      <c r="T19" s="199"/>
      <c r="U19" s="82"/>
      <c r="V19" s="199"/>
      <c r="W19" s="199"/>
      <c r="X19" s="199"/>
      <c r="Y19" s="199"/>
      <c r="Z19" s="82"/>
      <c r="AA19" s="199"/>
      <c r="AB19" s="199"/>
      <c r="AC19" s="201"/>
      <c r="AD19" s="201"/>
      <c r="AE19" s="82"/>
      <c r="AF19" s="201"/>
      <c r="AG19" s="201"/>
      <c r="AH19" s="200"/>
      <c r="AI19" s="200"/>
      <c r="AJ19" s="200"/>
      <c r="AK19" s="200"/>
      <c r="AL19" s="200"/>
      <c r="AM19" s="199"/>
      <c r="AN19" s="199"/>
      <c r="AO19" s="82"/>
      <c r="AP19" s="199"/>
      <c r="AQ19" s="199"/>
      <c r="AR19" s="204"/>
      <c r="AS19" s="204"/>
      <c r="AT19" s="195"/>
      <c r="AU19" s="195"/>
      <c r="AV19" s="195"/>
      <c r="AW19" s="195"/>
      <c r="AX19" s="195"/>
      <c r="AY19" s="195"/>
      <c r="AZ19" s="195"/>
      <c r="BA19" s="191"/>
      <c r="BB19" s="191"/>
      <c r="BC19" s="196">
        <f>IF(ISBLANK(T49),"",AR19*10000+AX19*100+AT19)</f>
        <v>0</v>
      </c>
      <c r="BE19" s="197">
        <f>COUNTIF(I19:AQ20,"○")</f>
        <v>0</v>
      </c>
      <c r="BF19" s="197">
        <f>COUNTIF(I19:AQ20,"△")</f>
        <v>0</v>
      </c>
      <c r="BG19" s="197">
        <f>SUM(AR19*10000+AX19*100+AT19)</f>
        <v>0</v>
      </c>
      <c r="BJ19" s="191"/>
      <c r="BK19" s="191"/>
      <c r="BL19" s="191"/>
      <c r="BM19" s="4"/>
    </row>
    <row r="20" spans="3:65" ht="14.25">
      <c r="C20" s="202"/>
      <c r="D20" s="203"/>
      <c r="E20" s="203"/>
      <c r="F20" s="203"/>
      <c r="G20" s="203"/>
      <c r="H20" s="203"/>
      <c r="I20" s="199"/>
      <c r="J20" s="199"/>
      <c r="K20" s="98"/>
      <c r="L20" s="199"/>
      <c r="M20" s="199"/>
      <c r="N20" s="199"/>
      <c r="O20" s="199"/>
      <c r="P20" s="98"/>
      <c r="Q20" s="199"/>
      <c r="R20" s="199"/>
      <c r="S20" s="199"/>
      <c r="T20" s="199"/>
      <c r="U20" s="98"/>
      <c r="V20" s="199"/>
      <c r="W20" s="199"/>
      <c r="X20" s="199"/>
      <c r="Y20" s="199"/>
      <c r="Z20" s="98"/>
      <c r="AA20" s="199"/>
      <c r="AB20" s="199"/>
      <c r="AC20" s="201"/>
      <c r="AD20" s="201"/>
      <c r="AE20" s="98"/>
      <c r="AF20" s="201"/>
      <c r="AG20" s="201"/>
      <c r="AH20" s="200"/>
      <c r="AI20" s="200"/>
      <c r="AJ20" s="200"/>
      <c r="AK20" s="200"/>
      <c r="AL20" s="200"/>
      <c r="AM20" s="199"/>
      <c r="AN20" s="199"/>
      <c r="AO20" s="84"/>
      <c r="AP20" s="199"/>
      <c r="AQ20" s="199"/>
      <c r="AR20" s="204"/>
      <c r="AS20" s="204"/>
      <c r="AT20" s="195"/>
      <c r="AU20" s="195"/>
      <c r="AV20" s="195"/>
      <c r="AW20" s="195"/>
      <c r="AX20" s="195"/>
      <c r="AY20" s="195"/>
      <c r="AZ20" s="195"/>
      <c r="BA20" s="191"/>
      <c r="BB20" s="191"/>
      <c r="BC20" s="196"/>
      <c r="BE20" s="198"/>
      <c r="BF20" s="198"/>
      <c r="BG20" s="198"/>
      <c r="BJ20" s="191"/>
      <c r="BK20" s="191"/>
      <c r="BL20" s="191"/>
      <c r="BM20" s="4"/>
    </row>
    <row r="21" spans="3:65" ht="14.25" customHeight="1">
      <c r="C21" s="202"/>
      <c r="D21" s="203"/>
      <c r="E21" s="203"/>
      <c r="F21" s="203"/>
      <c r="G21" s="203"/>
      <c r="H21" s="203"/>
      <c r="I21" s="199"/>
      <c r="J21" s="199"/>
      <c r="K21" s="82"/>
      <c r="L21" s="199"/>
      <c r="M21" s="199"/>
      <c r="N21" s="199"/>
      <c r="O21" s="199"/>
      <c r="P21" s="82"/>
      <c r="Q21" s="199"/>
      <c r="R21" s="199"/>
      <c r="S21" s="199"/>
      <c r="T21" s="199"/>
      <c r="U21" s="82"/>
      <c r="V21" s="199"/>
      <c r="W21" s="199"/>
      <c r="X21" s="199"/>
      <c r="Y21" s="199"/>
      <c r="Z21" s="82"/>
      <c r="AA21" s="199"/>
      <c r="AB21" s="199"/>
      <c r="AC21" s="201"/>
      <c r="AD21" s="201"/>
      <c r="AE21" s="82"/>
      <c r="AF21" s="201"/>
      <c r="AG21" s="201"/>
      <c r="AH21" s="199"/>
      <c r="AI21" s="199"/>
      <c r="AJ21" s="82"/>
      <c r="AK21" s="199"/>
      <c r="AL21" s="199"/>
      <c r="AM21" s="200"/>
      <c r="AN21" s="200"/>
      <c r="AO21" s="200"/>
      <c r="AP21" s="200"/>
      <c r="AQ21" s="200"/>
      <c r="AR21" s="195"/>
      <c r="AS21" s="195"/>
      <c r="AT21" s="195"/>
      <c r="AU21" s="195"/>
      <c r="AV21" s="195"/>
      <c r="AW21" s="195"/>
      <c r="AX21" s="195"/>
      <c r="AY21" s="195"/>
      <c r="AZ21" s="195"/>
      <c r="BA21" s="191"/>
      <c r="BB21" s="191"/>
      <c r="BC21" s="196">
        <f>IF(ISBLANK(T51),"",AR21*10000+AX21*100+AT21)</f>
        <v>0</v>
      </c>
      <c r="BE21" s="197">
        <f>COUNTIF(I21:AQ22,"○")</f>
        <v>0</v>
      </c>
      <c r="BF21" s="197">
        <f>COUNTIF(I21:AQ22,"△")</f>
        <v>0</v>
      </c>
      <c r="BG21" s="197">
        <f>SUM(AR21*10000+AX21*100+AT21)</f>
        <v>0</v>
      </c>
      <c r="BJ21" s="191"/>
      <c r="BK21" s="191"/>
      <c r="BL21" s="191"/>
      <c r="BM21" s="4"/>
    </row>
    <row r="22" spans="3:65" ht="14.25">
      <c r="C22" s="202"/>
      <c r="D22" s="203"/>
      <c r="E22" s="203"/>
      <c r="F22" s="203"/>
      <c r="G22" s="203"/>
      <c r="H22" s="203"/>
      <c r="I22" s="199"/>
      <c r="J22" s="199"/>
      <c r="K22" s="98"/>
      <c r="L22" s="199"/>
      <c r="M22" s="199"/>
      <c r="N22" s="199"/>
      <c r="O22" s="199"/>
      <c r="P22" s="98"/>
      <c r="Q22" s="199"/>
      <c r="R22" s="199"/>
      <c r="S22" s="199"/>
      <c r="T22" s="199"/>
      <c r="U22" s="98"/>
      <c r="V22" s="199"/>
      <c r="W22" s="199"/>
      <c r="X22" s="199"/>
      <c r="Y22" s="199"/>
      <c r="Z22" s="98"/>
      <c r="AA22" s="199"/>
      <c r="AB22" s="199"/>
      <c r="AC22" s="201"/>
      <c r="AD22" s="201"/>
      <c r="AE22" s="98"/>
      <c r="AF22" s="201"/>
      <c r="AG22" s="201"/>
      <c r="AH22" s="199"/>
      <c r="AI22" s="199"/>
      <c r="AJ22" s="98"/>
      <c r="AK22" s="199"/>
      <c r="AL22" s="199"/>
      <c r="AM22" s="200"/>
      <c r="AN22" s="200"/>
      <c r="AO22" s="200"/>
      <c r="AP22" s="200"/>
      <c r="AQ22" s="200"/>
      <c r="AR22" s="195"/>
      <c r="AS22" s="195"/>
      <c r="AT22" s="195"/>
      <c r="AU22" s="195"/>
      <c r="AV22" s="195"/>
      <c r="AW22" s="195"/>
      <c r="AX22" s="195"/>
      <c r="AY22" s="195"/>
      <c r="AZ22" s="195"/>
      <c r="BA22" s="191"/>
      <c r="BB22" s="191"/>
      <c r="BC22" s="196"/>
      <c r="BE22" s="198"/>
      <c r="BF22" s="198"/>
      <c r="BG22" s="198"/>
      <c r="BJ22" s="191"/>
      <c r="BK22" s="191"/>
      <c r="BL22" s="191"/>
      <c r="BM22" s="4"/>
    </row>
    <row r="23" spans="3:65" ht="14.25">
      <c r="C23" s="97"/>
      <c r="D23" s="5"/>
      <c r="E23" s="5"/>
      <c r="F23" s="5"/>
      <c r="G23" s="5"/>
      <c r="H23" s="5"/>
      <c r="I23" s="192">
        <f>IF(ISBLANK(#REF!),"",BA9)</f>
        <v>4</v>
      </c>
      <c r="J23" s="192"/>
      <c r="K23" s="192"/>
      <c r="L23" s="192"/>
      <c r="M23" s="192"/>
      <c r="N23" s="193">
        <f>IF(ISBLANK(#REF!),"",BA11)</f>
        <v>3</v>
      </c>
      <c r="O23" s="193"/>
      <c r="P23" s="193"/>
      <c r="Q23" s="193"/>
      <c r="R23" s="193"/>
      <c r="S23" s="193">
        <f>IF(ISBLANK(#REF!),"",BA13)</f>
        <v>2</v>
      </c>
      <c r="T23" s="193"/>
      <c r="U23" s="193"/>
      <c r="V23" s="193"/>
      <c r="W23" s="193"/>
      <c r="X23" s="193">
        <f>IF(ISBLANK(#REF!),"",BA15)</f>
        <v>1</v>
      </c>
      <c r="Y23" s="193"/>
      <c r="Z23" s="193"/>
      <c r="AA23" s="193"/>
      <c r="AB23" s="193"/>
      <c r="AC23" s="193">
        <f>IF(ISBLANK(#REF!),"",BA17)</f>
        <v>0</v>
      </c>
      <c r="AD23" s="193"/>
      <c r="AE23" s="193"/>
      <c r="AF23" s="193"/>
      <c r="AG23" s="193"/>
      <c r="AH23" s="193">
        <f>IF(ISBLANK(#REF!),"",BA19)</f>
        <v>0</v>
      </c>
      <c r="AI23" s="193"/>
      <c r="AJ23" s="193"/>
      <c r="AK23" s="193"/>
      <c r="AL23" s="193"/>
      <c r="AM23" s="194">
        <f>IF(ISBLANK(#REF!),"",BA21)</f>
        <v>0</v>
      </c>
      <c r="AN23" s="194"/>
      <c r="AO23" s="194"/>
      <c r="AP23" s="194"/>
      <c r="AQ23" s="19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</row>
    <row r="24" spans="3:65" ht="13.5" customHeight="1">
      <c r="C24" s="185" t="str">
        <f>IF(ISBLANK($L$2),"",$L$2)</f>
        <v>D</v>
      </c>
      <c r="D24" s="185"/>
      <c r="E24" s="185"/>
      <c r="F24" s="186" t="s">
        <v>17</v>
      </c>
      <c r="G24" s="186"/>
      <c r="H24" s="186"/>
      <c r="I24" s="164" t="str">
        <f>IF(ISBLANK(BA9),"",IF(BA9=1,D9,IF(BA11=1,D11,IF(BA13=1,D13,IF(BA15=1,D15,IF(AZ17=1,C17,IF(AZ19=1,C19,)))))))</f>
        <v>ファナティコス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87" t="s">
        <v>10</v>
      </c>
      <c r="T24" s="187"/>
      <c r="U24" s="187"/>
      <c r="V24" s="167">
        <f>IF(ISBLANK(BA9),"",IF(BA9=1,AR9,IF(BA11=1,AR11,IF(BA13=1,AR13,IF(BA15=1,AR15,IF(BA17=1,AR17,IF(BA19=1,AR19,)))))))</f>
        <v>9</v>
      </c>
      <c r="W24" s="167"/>
      <c r="X24" s="167"/>
      <c r="Y24" s="188" t="s">
        <v>5</v>
      </c>
      <c r="Z24" s="188"/>
      <c r="AA24" s="188"/>
      <c r="AB24" s="167">
        <f>IF(ISBLANK(BA9),"",IF(BA9=1,AT9,IF(BA11=1,AT11,IF(BA13=1,AT13,IF(BA15=1,AT15,IF(BA17=1,AT17,IF(BA19=1,AT19,)))))))</f>
        <v>24</v>
      </c>
      <c r="AC24" s="167"/>
      <c r="AD24" s="167"/>
      <c r="AE24" s="188" t="s">
        <v>1</v>
      </c>
      <c r="AF24" s="188"/>
      <c r="AG24" s="188"/>
      <c r="AH24" s="167">
        <f>IF(ISBLANK(BA9),"",IF(BA9=1,AV9,IF(BA11=1,AV11,IF(BA13=1,AV13,IF(BA15=1,AV15,IF(BA17=1,AV17,IF(BA19=1,AV19,)))))))</f>
        <v>0</v>
      </c>
      <c r="AI24" s="167"/>
      <c r="AJ24" s="167"/>
      <c r="AK24" s="188" t="s">
        <v>6</v>
      </c>
      <c r="AL24" s="188"/>
      <c r="AM24" s="188"/>
      <c r="AN24" s="169">
        <f>IF(ISBLANK(BA9),"",IF(BA9=1,AX9,IF(BA11=1,AX11,IF(BA13=1,AX13,IF(BA15=1,AX15,IF(BA17=1,AX17,IF(BA19=1,AX19,)))))))</f>
        <v>24</v>
      </c>
      <c r="AO24" s="170"/>
      <c r="AP24" s="171"/>
      <c r="BJ24" s="99"/>
      <c r="BK24" s="99"/>
      <c r="BL24" s="99"/>
    </row>
    <row r="25" spans="3:65" ht="13.5" customHeight="1">
      <c r="C25" s="185"/>
      <c r="D25" s="185"/>
      <c r="E25" s="185"/>
      <c r="F25" s="186"/>
      <c r="G25" s="186"/>
      <c r="H25" s="186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87"/>
      <c r="T25" s="187"/>
      <c r="U25" s="187"/>
      <c r="V25" s="167"/>
      <c r="W25" s="167"/>
      <c r="X25" s="167"/>
      <c r="Y25" s="188"/>
      <c r="Z25" s="188"/>
      <c r="AA25" s="188"/>
      <c r="AB25" s="167"/>
      <c r="AC25" s="167"/>
      <c r="AD25" s="167"/>
      <c r="AE25" s="188"/>
      <c r="AF25" s="188"/>
      <c r="AG25" s="188"/>
      <c r="AH25" s="167"/>
      <c r="AI25" s="167"/>
      <c r="AJ25" s="167"/>
      <c r="AK25" s="188"/>
      <c r="AL25" s="188"/>
      <c r="AM25" s="188"/>
      <c r="AN25" s="172"/>
      <c r="AO25" s="173"/>
      <c r="AP25" s="174"/>
      <c r="BJ25" s="99"/>
      <c r="BK25" s="99"/>
      <c r="BL25" s="99"/>
    </row>
    <row r="26" spans="3:65" ht="13.5" customHeight="1">
      <c r="C26" s="185"/>
      <c r="D26" s="185"/>
      <c r="E26" s="185"/>
      <c r="F26" s="189" t="s">
        <v>18</v>
      </c>
      <c r="G26" s="189"/>
      <c r="H26" s="189"/>
      <c r="I26" s="164" t="str">
        <f>IF(ISBLANK(BA9),"",IF(BA11=2,D11,IF(BA13=2,D13,IF(BA15=2,D15,IF(BA17=2,D17,IF(AZ19=2,C19,IF(AZ21=2,C21,)))))))</f>
        <v>箕郷FC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90" t="s">
        <v>10</v>
      </c>
      <c r="T26" s="190"/>
      <c r="U26" s="190"/>
      <c r="V26" s="167">
        <f>IF(ISBLANK(BA9),"",IF(BA9=2,AR9,IF(BA11=2,AR11,IF(BA13=2,AR13,IF(BA15=2,AR15,IF(BA17=2,AR17,IF(BA19=2,AR19,)))))))</f>
        <v>6</v>
      </c>
      <c r="W26" s="167"/>
      <c r="X26" s="167"/>
      <c r="Y26" s="168" t="s">
        <v>5</v>
      </c>
      <c r="Z26" s="168"/>
      <c r="AA26" s="168"/>
      <c r="AB26" s="167">
        <f>IF(ISBLANK(BA9),"",IF(BA9=2,AT9,IF(BA11=2,AT11,IF(BA13=2,AT13,IF(BA15=2,AT15,IF(BA17=2,AT17,IF(BA19=2,AT19,)))))))</f>
        <v>16</v>
      </c>
      <c r="AC26" s="167"/>
      <c r="AD26" s="167"/>
      <c r="AE26" s="168" t="s">
        <v>1</v>
      </c>
      <c r="AF26" s="168"/>
      <c r="AG26" s="168"/>
      <c r="AH26" s="167">
        <f>IF(ISBLANK(BA9),"",IF(BA9=2,AV9,IF(BA11=2,AV11,IF(BA13=2,AV13,IF(BA15=2,AV15,IF(BA17=2,AV17,IF(BA19=2,AV19,)))))))</f>
        <v>2</v>
      </c>
      <c r="AI26" s="167"/>
      <c r="AJ26" s="167"/>
      <c r="AK26" s="168" t="s">
        <v>6</v>
      </c>
      <c r="AL26" s="168"/>
      <c r="AM26" s="168"/>
      <c r="AN26" s="169">
        <f>IF(ISBLANK(BA9),"",IF(BA9=2,AX9,IF(BA11=2,AX11,IF(BA13=2,AX13,IF(BA15=2,AX15,IF(BA17=2,AX17,IF(BA19=2,AX19,)))))))</f>
        <v>14</v>
      </c>
      <c r="AO26" s="170"/>
      <c r="AP26" s="171"/>
      <c r="BJ26" s="99"/>
      <c r="BK26" s="99"/>
      <c r="BL26" s="99"/>
    </row>
    <row r="27" spans="3:65" ht="13.5" customHeight="1">
      <c r="C27" s="158" t="s">
        <v>8</v>
      </c>
      <c r="D27" s="158"/>
      <c r="E27" s="158"/>
      <c r="F27" s="189"/>
      <c r="G27" s="189"/>
      <c r="H27" s="189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90"/>
      <c r="T27" s="190"/>
      <c r="U27" s="190"/>
      <c r="V27" s="167"/>
      <c r="W27" s="167"/>
      <c r="X27" s="167"/>
      <c r="Y27" s="168"/>
      <c r="Z27" s="168"/>
      <c r="AA27" s="168"/>
      <c r="AB27" s="167"/>
      <c r="AC27" s="167"/>
      <c r="AD27" s="167"/>
      <c r="AE27" s="168"/>
      <c r="AF27" s="168"/>
      <c r="AG27" s="168"/>
      <c r="AH27" s="167"/>
      <c r="AI27" s="167"/>
      <c r="AJ27" s="167"/>
      <c r="AK27" s="168"/>
      <c r="AL27" s="168"/>
      <c r="AM27" s="168"/>
      <c r="AN27" s="172"/>
      <c r="AO27" s="173"/>
      <c r="AP27" s="174"/>
      <c r="BE27" s="149" t="s">
        <v>15</v>
      </c>
      <c r="BF27" s="149" t="s">
        <v>16</v>
      </c>
      <c r="BG27" s="149" t="s">
        <v>19</v>
      </c>
      <c r="BJ27" s="149" t="s">
        <v>10</v>
      </c>
      <c r="BK27" s="149" t="s">
        <v>11</v>
      </c>
      <c r="BL27" s="149" t="s">
        <v>12</v>
      </c>
      <c r="BM27" s="149" t="s">
        <v>20</v>
      </c>
    </row>
    <row r="28" spans="3:65" ht="13.5" customHeight="1">
      <c r="C28" s="158"/>
      <c r="D28" s="158"/>
      <c r="E28" s="158"/>
      <c r="F28" s="160" t="s">
        <v>7</v>
      </c>
      <c r="G28" s="161"/>
      <c r="H28" s="161"/>
      <c r="I28" s="164" t="str">
        <f>IF(ISBLANK(BA9),"",IF(BA9=3,D9,IF(BA11=3,D11,IF(BA13=3,D13,IF(BA15=3,D15,IF(AZ17=3,C17,IF(AZ19=3,C19,)))))))</f>
        <v>エヴォリスタ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6" t="s">
        <v>4</v>
      </c>
      <c r="T28" s="166"/>
      <c r="U28" s="166"/>
      <c r="V28" s="167">
        <f>IF(ISBLANK(BA9),"",IF(BA9=3,AR9,IF(BA11=3,AR11,IF(BA13=3,AR13,IF(BA15=3,AR15,IF(BA17=3,AR17,IF(BA19=3,AR19,)))))))</f>
        <v>3</v>
      </c>
      <c r="W28" s="167"/>
      <c r="X28" s="167"/>
      <c r="Y28" s="166" t="s">
        <v>5</v>
      </c>
      <c r="Z28" s="166"/>
      <c r="AA28" s="166"/>
      <c r="AB28" s="167">
        <f>IF(ISBLANK(BA9),"",IF(BA9=3,AT9,IF(BA11=3,AT11,IF(BA13=3,AT13,IF(BA15=3,AT15,IF(BA17=3,AT17,IF(BA19=3,AT19,)))))))</f>
        <v>9</v>
      </c>
      <c r="AC28" s="167"/>
      <c r="AD28" s="167"/>
      <c r="AE28" s="166" t="s">
        <v>1</v>
      </c>
      <c r="AF28" s="166"/>
      <c r="AG28" s="166"/>
      <c r="AH28" s="167">
        <f>IF(ISBLANK(BA9),"",IF(BA9=3,AV9,IF(BA11=3,AV11,IF(BA13=3,AV13,IF(BA15=3,AV15,IF(BA17=3,AV17,IF(BA19=3,AV19,)))))))</f>
        <v>15</v>
      </c>
      <c r="AI28" s="167"/>
      <c r="AJ28" s="167"/>
      <c r="AK28" s="166" t="s">
        <v>6</v>
      </c>
      <c r="AL28" s="166"/>
      <c r="AM28" s="166"/>
      <c r="AN28" s="175">
        <f>IF(ISBLANK(BA9),"",IF(BA9=3,AX9,IF(BA11=3,AX11,IF(BA13=3,AX13,IF(BA15=3,AX15,IF(BA17=3,AX17,IF(BA19=3,AX19,)))))))</f>
        <v>-6</v>
      </c>
      <c r="AO28" s="176"/>
      <c r="AP28" s="177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49"/>
      <c r="BF28" s="149"/>
      <c r="BG28" s="149"/>
      <c r="BJ28" s="149"/>
      <c r="BK28" s="149"/>
      <c r="BL28" s="149"/>
      <c r="BM28" s="149"/>
    </row>
    <row r="29" spans="3:65" ht="13.5" customHeight="1">
      <c r="C29" s="158"/>
      <c r="D29" s="158"/>
      <c r="E29" s="158"/>
      <c r="F29" s="162"/>
      <c r="G29" s="163"/>
      <c r="H29" s="163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  <c r="T29" s="166"/>
      <c r="U29" s="166"/>
      <c r="V29" s="167"/>
      <c r="W29" s="167"/>
      <c r="X29" s="167"/>
      <c r="Y29" s="166"/>
      <c r="Z29" s="166"/>
      <c r="AA29" s="166"/>
      <c r="AB29" s="167"/>
      <c r="AC29" s="167"/>
      <c r="AD29" s="167"/>
      <c r="AE29" s="166"/>
      <c r="AF29" s="166"/>
      <c r="AG29" s="166"/>
      <c r="AH29" s="167"/>
      <c r="AI29" s="167"/>
      <c r="AJ29" s="167"/>
      <c r="AK29" s="166"/>
      <c r="AL29" s="166"/>
      <c r="AM29" s="166"/>
      <c r="AN29" s="178"/>
      <c r="AO29" s="179"/>
      <c r="AP29" s="180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49"/>
      <c r="BF29" s="149"/>
      <c r="BG29" s="149"/>
      <c r="BJ29" s="149"/>
      <c r="BK29" s="149"/>
      <c r="BL29" s="149"/>
      <c r="BM29" s="149"/>
    </row>
    <row r="30" spans="3:65" ht="13.5" customHeight="1">
      <c r="C30" s="157"/>
      <c r="D30" s="157"/>
      <c r="E30" s="157"/>
      <c r="F30" s="157"/>
      <c r="G30" s="157"/>
      <c r="H30" s="157"/>
      <c r="I30" s="153">
        <f>IF(I23=7,IF($BA$9=3,I9,IF($BA$11=3,I11,IF($BA$13=3,I13,IF($BA$15=3,I15,IF($BA$17=3,I17,IF($BA$19=3,I19,IF($BA$21=3,I21,""))))))),0)</f>
        <v>0</v>
      </c>
      <c r="J30" s="153"/>
      <c r="K30" s="11" t="str">
        <f>IF(I23=7,IF($BA$9=3,K9,IF($BA$11=3,K11,IF($BA$13=3,K13,IF($BA$15=3,K15,IF($BA$17=3,K17,IF($BA$19=3,K19,IF($BA$21=3,K21,""))))))),"")</f>
        <v/>
      </c>
      <c r="L30" s="153">
        <f>IF(I23=7,IF($BA$9=3,L9,IF($BA$11=3,L11,IF($BA$13=3,L13,IF($BA$15=3,L15,IF($BA$17=3,L17,IF($BA$19=3,L19,IF($BA$21=3,L21,""))))))),0)</f>
        <v>0</v>
      </c>
      <c r="M30" s="153"/>
      <c r="N30" s="153">
        <f>IF(N23=7,IF($BA$9=3,N9,IF($BA$11=3,N11,IF($BA$13=3,M13,IF($BA$15=3,N15,IF($BA$17=3,N17,IF($BA$19=3,N19,IF($BA$21=3,N21,""))))))),0)</f>
        <v>0</v>
      </c>
      <c r="O30" s="153"/>
      <c r="P30" s="11" t="str">
        <f>IF(N23=7,IF($BA$9=3,P9,IF($BA$11=3,P11,IF($BA$13=3,P13,IF($BA$15=3,P15,IF($BA$17=3,P17,IF($BA$19=3,P19,IF($BA$21=3,P21,""))))))),"")</f>
        <v/>
      </c>
      <c r="Q30" s="153">
        <f>IF(N23=7,IF($BA$9=3,Q9,IF($BA$11=3,Q11,IF($BA$13=3,Q13,IF($BA$15=3,Q15,IF($BA$17=3,Q17,IF($BA$19=3,Q19,IF($BA$21=3,Q21,""))))))),0)</f>
        <v>0</v>
      </c>
      <c r="R30" s="153"/>
      <c r="S30" s="153">
        <f>IF(S23=7,IF($BA$9=3,S9,IF($BA$11=3,S11,IF($BA$13=3,S13,IF($BA$15=3,S15,IF($BA$17=3,S17,IF($BA$19=3,S19,IF($BA$21=3,S21,""))))))),0)</f>
        <v>0</v>
      </c>
      <c r="T30" s="153"/>
      <c r="U30" s="11" t="str">
        <f>IF(S23=7,IF($BA$9=3,U9,IF($BA$11=3,U11,IF($BA$13=3,U13,IF($BA$15=3,U15,IF($BA$17=3,U17,IF($BA$19=3,U19,IF($BA$21=3,U21,""))))))),"")</f>
        <v/>
      </c>
      <c r="V30" s="153">
        <f>IF(S23=7,IF($BA$9=3,V9,IF($BA$11=3,V11,IF($BA$13=3,V13,IF($BA$15=3,V15,IF($BA$17=3,V17,IF($BA$19=3,V19,IF($BA$21=3,V21,""))))))),0)</f>
        <v>0</v>
      </c>
      <c r="W30" s="153"/>
      <c r="X30" s="153">
        <f>IF(X23=7,IF($BA$9=3,X9,IF($BA$11=3,X11,IF($BA$13=3,X13,IF($BA$15=3,X15,IF($BA$17=3,X17,IF($BA$19=3,X19,IF($BA$21=3,X21,""))))))),0)</f>
        <v>0</v>
      </c>
      <c r="Y30" s="153"/>
      <c r="Z30" s="11" t="str">
        <f>IF(X23=7,IF($BA$9=3,Z9,IF($BA$11=3,Z11,IF($BA$13=3,Z13,IF($BA$15=3,Z15,IF($BA$17=3,Z17,IF($BA$19=3,Z19,IF($BA$21=3,Z21,""))))))),"")</f>
        <v/>
      </c>
      <c r="AA30" s="153">
        <f>IF(X23=7,IF($BA$9=3,AA9,IF($BA$11=3,AA11,IF($BA$13=3,AA13,IF($BA$15=3,AA15,IF($BA$17=3,AA17,IF($BA$19=3,AA19,IF($BA$21=3,AA21,""))))))),0)</f>
        <v>0</v>
      </c>
      <c r="AB30" s="153"/>
      <c r="AC30" s="153">
        <f>IF(AC23=7,IF($BA$9=3,AC9,IF($BA$11=3,AC11,IF($BA$13=3,AC13,IF($BA$15=3,AC15,IF($BA$17=3,AC17,IF($BA$19=3,AC19,IF($BA$21=3,AC21,""))))))),0)</f>
        <v>0</v>
      </c>
      <c r="AD30" s="153"/>
      <c r="AE30" s="11" t="str">
        <f>IF(AC23=7,IF($BA$9=3,AE9,IF($BA$11=3,AE11,IF($BA$13=3,AE13,IF($BA$15=3,AE15,IF($BA$17=3,AE17,IF($BA$19=3,AE19,IF($BA$21=3,AE21,""))))))),"")</f>
        <v/>
      </c>
      <c r="AF30" s="153">
        <f>IF(AC23=7,IF($BA$9=3,AF9,IF($BA$11=3,AF11,IF($BA$13=3,AD13,IF($BA$15=3,AF15,IF($BA$17=3,AF17,IF($BA$19=3,AF19,IF($BA$21=3,AF21,""))))))),0)</f>
        <v>0</v>
      </c>
      <c r="AG30" s="153"/>
      <c r="AH30" s="153">
        <f>IF(AH23=7,IF($BA$9=3,AH9,IF($BA$11=3,AH11,IF($BA$13=3,AH13,IF($BA$15=3,AH15,IF($BA$17=3,AH17,IF($BA$19=3,AH19,IF($BA$21=3,AH21,""))))))),0)</f>
        <v>0</v>
      </c>
      <c r="AI30" s="153"/>
      <c r="AJ30" s="11" t="str">
        <f>IF(AH23=7,IF($BA$9=3,AJ9,IF($BA$11=3,AJ11,IF($BA$13=3,AJ13,IF($BA$15=3,AJ15,IF($BA$17=3,AJ17,IF($BA$19=3,AJ19,IF($BA$21=3,AJ21,""))))))),"")</f>
        <v/>
      </c>
      <c r="AK30" s="153">
        <f>IF(AH23=7,IF($BA$9=3,AK9,IF($BA$11=3,AK11,IF($BA$13=3,AK13,IF($BA$15=3,AK15,IF($BA$17=3,AK17,IF($BA$19=3,AK19,IF($BA$21=3,AK21,""))))))),0)</f>
        <v>0</v>
      </c>
      <c r="AL30" s="153"/>
      <c r="AM30" s="153">
        <f>IF(AM23=7,IF($BA$9=3,AM9,IF($BA$11=3,AM11,IF($BA$13=3,AM13,IF($BA$15=3,AM15,IF($BA$17=3,AM17,IF($BA$19=3,AM19,IF($BA$21=3,AM21,""))))))),0)</f>
        <v>0</v>
      </c>
      <c r="AN30" s="153"/>
      <c r="AO30" s="11" t="str">
        <f>IF(AM23=7,IF($BA$9=3,AO9,IF($BA$11=3,AO11,IF($BA$13=3,AO13,IF($BA$15=3,AO15,IF($BA$17=3,AO17,IF($BA$19=3,AO19,IF($BA$21=3,AO21,""))))))),"")</f>
        <v/>
      </c>
      <c r="AP30" s="153">
        <f>IF(AM23=7,IF($BA$9=3,AP9,IF($BA$11=3,AP11,IF($BA$13=3,AP13,IF($BA$15=3,AP15,IF($BA$17=3,AP17,IF($BA$19=3,AP19,IF($BA$21=3,AP21,""))))))),0)</f>
        <v>0</v>
      </c>
      <c r="AQ30" s="154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E30" s="150">
        <f>COUNTIF(I30:AQ31,"○")</f>
        <v>0</v>
      </c>
      <c r="BF30" s="150">
        <f>COUNTIF(D30:AM31,"△")</f>
        <v>0</v>
      </c>
      <c r="BG30" s="150">
        <f>COUNTIF(D30:AL31,"×")</f>
        <v>0</v>
      </c>
      <c r="BJ30" s="159">
        <f>IF(ISBLANK($P$45),"",SUM(BE30*3+BF30))</f>
        <v>0</v>
      </c>
      <c r="BK30" s="159">
        <f>($I$30+$N$30+$S$30+$X$30+$AC$30+$AH$30+$AM$30)</f>
        <v>0</v>
      </c>
      <c r="BL30" s="150">
        <f>L30+Q30+V30+AA30+AF30+AK30+AP30</f>
        <v>0</v>
      </c>
      <c r="BM30" s="149" t="s">
        <v>21</v>
      </c>
    </row>
    <row r="31" spans="3:65" ht="13.5" customHeight="1">
      <c r="C31" s="157"/>
      <c r="D31" s="157"/>
      <c r="E31" s="157"/>
      <c r="F31" s="157"/>
      <c r="G31" s="157"/>
      <c r="H31" s="157"/>
      <c r="I31" s="153"/>
      <c r="J31" s="153"/>
      <c r="K31" s="12"/>
      <c r="L31" s="153"/>
      <c r="M31" s="153"/>
      <c r="N31" s="153"/>
      <c r="O31" s="153"/>
      <c r="P31" s="12"/>
      <c r="Q31" s="153"/>
      <c r="R31" s="153"/>
      <c r="S31" s="153"/>
      <c r="T31" s="153"/>
      <c r="U31" s="12"/>
      <c r="V31" s="153"/>
      <c r="W31" s="153"/>
      <c r="X31" s="153"/>
      <c r="Y31" s="153"/>
      <c r="Z31" s="12"/>
      <c r="AA31" s="153"/>
      <c r="AB31" s="153"/>
      <c r="AC31" s="153"/>
      <c r="AD31" s="153"/>
      <c r="AE31" s="12"/>
      <c r="AF31" s="153"/>
      <c r="AG31" s="153"/>
      <c r="AH31" s="153"/>
      <c r="AI31" s="153"/>
      <c r="AJ31" s="12"/>
      <c r="AK31" s="153"/>
      <c r="AL31" s="153"/>
      <c r="AM31" s="153"/>
      <c r="AN31" s="153"/>
      <c r="AO31" s="12"/>
      <c r="AP31" s="153"/>
      <c r="AQ31" s="153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E31" s="150"/>
      <c r="BF31" s="150"/>
      <c r="BG31" s="150"/>
      <c r="BJ31" s="159"/>
      <c r="BK31" s="159"/>
      <c r="BL31" s="150"/>
      <c r="BM31" s="149"/>
    </row>
    <row r="32" spans="3:65" ht="13.5" customHeight="1">
      <c r="C32" s="151" t="s">
        <v>22</v>
      </c>
      <c r="D32" s="151"/>
      <c r="E32" s="151"/>
      <c r="F32" s="152"/>
      <c r="G32" s="152"/>
      <c r="H32" s="152"/>
      <c r="I32" s="148" t="s">
        <v>2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J32" s="147" t="e">
        <f>IF(#REF!="","",IF($BA$9=3,$AR$9,IF($BA$11=3,$AR$11,IF($BA$13=3,$AR$13,IF($BA$15=3,$AR$15,IF($BA$17=3,$AR$17,IF($BA$19=3,$AR$19,IF($BA$21=3,$AR$21,""))))))))</f>
        <v>#REF!</v>
      </c>
      <c r="BK32" s="147" t="e">
        <f>IF(#REF!="","",IF($BA$9=3,$AT$9,IF($BA$11=3,$AT$11,IF($BA$13=3,$AT$13,IF($BA$15=3,$AT$15,IF($BA$17=3,$AT$17,IF($BA$19=3,$AT$19,IF($BA$21=3,$AT$21,""))))))))</f>
        <v>#REF!</v>
      </c>
      <c r="BL32" s="147" t="e">
        <f>IF(#REF!="","",IF($BA$9=3,$AV$9,IF($BA$11=3,$AV$11,IF($BA$13=3,$AV$13,IF($BA$15=3,$AV$15,IF($BA$17=3,$AV$17,IF($BA$19=3,$AV$19,IF($BA$21=3,$AV$21,""))))))))</f>
        <v>#REF!</v>
      </c>
      <c r="BM32" s="147" t="e">
        <f>IF(#REF!="","",IF($BA$9=3,$D$9,IF($BA$11=3,$D$11,IF($BA$13=3,$D$13,IF($BA$15=3,$D$15,IF($BA$17=3,$D$17,IF($BA$19=3,$D$19,IF($BA$21=3,$D$21,""))))))))</f>
        <v>#REF!</v>
      </c>
    </row>
    <row r="33" spans="3:65" ht="13.5" customHeight="1">
      <c r="C33" s="151"/>
      <c r="D33" s="151"/>
      <c r="E33" s="151"/>
      <c r="F33" s="152"/>
      <c r="G33" s="152"/>
      <c r="H33" s="152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J33" s="147"/>
      <c r="BK33" s="147"/>
      <c r="BL33" s="147"/>
      <c r="BM33" s="147"/>
    </row>
    <row r="34" spans="3:65" ht="13.5" customHeight="1">
      <c r="C34" s="151"/>
      <c r="D34" s="151"/>
      <c r="E34" s="151"/>
      <c r="F34" s="152"/>
      <c r="G34" s="152"/>
      <c r="H34" s="152"/>
      <c r="I34" s="148" t="s">
        <v>3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H34" s="13"/>
      <c r="BI34" s="149" t="s">
        <v>23</v>
      </c>
      <c r="BJ34" s="149" t="e">
        <f>BJ32-BJ30</f>
        <v>#REF!</v>
      </c>
      <c r="BK34" s="149" t="e">
        <f>BK32-BK30</f>
        <v>#REF!</v>
      </c>
      <c r="BL34" s="149" t="e">
        <f>BL32-BL30</f>
        <v>#REF!</v>
      </c>
    </row>
    <row r="35" spans="3:65" ht="13.5" customHeight="1">
      <c r="C35" s="151"/>
      <c r="D35" s="151"/>
      <c r="E35" s="151"/>
      <c r="F35" s="152"/>
      <c r="G35" s="152"/>
      <c r="H35" s="152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H35" s="13"/>
      <c r="BI35" s="149"/>
      <c r="BJ35" s="149"/>
      <c r="BK35" s="149"/>
      <c r="BL35" s="149"/>
    </row>
    <row r="36" spans="3:65" ht="13.5" customHeight="1">
      <c r="C36" s="151"/>
      <c r="D36" s="151"/>
      <c r="E36" s="151"/>
      <c r="F36" s="152"/>
      <c r="G36" s="152"/>
      <c r="H36" s="152"/>
      <c r="I36" s="148" t="s">
        <v>78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</row>
    <row r="37" spans="3:65" ht="13.5" customHeight="1">
      <c r="C37" s="151"/>
      <c r="D37" s="151"/>
      <c r="E37" s="151"/>
      <c r="F37" s="152"/>
      <c r="G37" s="152"/>
      <c r="H37" s="15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</row>
    <row r="38" spans="3:65" ht="13.5" customHeight="1">
      <c r="C38" s="151"/>
      <c r="D38" s="151"/>
      <c r="E38" s="151"/>
      <c r="F38" s="152"/>
      <c r="G38" s="152"/>
      <c r="H38" s="152"/>
      <c r="I38" s="156" t="s">
        <v>79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</row>
    <row r="39" spans="3:65" ht="13.5" customHeight="1">
      <c r="C39" s="151"/>
      <c r="D39" s="151"/>
      <c r="E39" s="151"/>
      <c r="F39" s="152"/>
      <c r="G39" s="152"/>
      <c r="H39" s="152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</row>
    <row r="40" spans="3:65" ht="21">
      <c r="C40" s="95"/>
      <c r="D40" s="95"/>
      <c r="E40" s="95"/>
      <c r="F40" s="96"/>
      <c r="G40" s="96"/>
      <c r="H40" s="96"/>
      <c r="I40" s="142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</row>
    <row r="41" spans="3:6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4" t="s">
        <v>37</v>
      </c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</row>
    <row r="42" spans="3:6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</row>
    <row r="43" spans="3:65" ht="13.5" customHeight="1">
      <c r="C43" s="14"/>
      <c r="D43" s="286" t="s">
        <v>181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6" t="s">
        <v>36</v>
      </c>
      <c r="AJ43" s="146"/>
      <c r="AK43" s="146"/>
      <c r="AL43" s="146"/>
      <c r="AM43" s="146"/>
      <c r="AN43" s="146"/>
      <c r="AO43" s="14"/>
      <c r="AP43" s="14"/>
      <c r="AQ43" s="14"/>
      <c r="AR43" s="14"/>
      <c r="AS43" s="146" t="s">
        <v>24</v>
      </c>
      <c r="AT43" s="146"/>
      <c r="AU43" s="146"/>
      <c r="AV43" s="146"/>
      <c r="AW43" s="146"/>
      <c r="AX43" s="146"/>
    </row>
    <row r="44" spans="3:65">
      <c r="C44" s="14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46"/>
      <c r="AJ44" s="146"/>
      <c r="AK44" s="146"/>
      <c r="AL44" s="146"/>
      <c r="AM44" s="146"/>
      <c r="AN44" s="146"/>
      <c r="AO44" s="14"/>
      <c r="AP44" s="14"/>
      <c r="AQ44" s="14"/>
      <c r="AR44" s="14"/>
      <c r="AS44" s="146"/>
      <c r="AT44" s="146"/>
      <c r="AU44" s="146"/>
      <c r="AV44" s="146"/>
      <c r="AW44" s="146"/>
      <c r="AX44" s="146"/>
    </row>
    <row r="45" spans="3:65" ht="13.5" customHeight="1">
      <c r="C45" s="122" t="s">
        <v>25</v>
      </c>
      <c r="D45" s="122"/>
      <c r="E45" s="123" t="s">
        <v>26</v>
      </c>
      <c r="F45" s="124"/>
      <c r="G45" s="124"/>
      <c r="H45" s="124"/>
      <c r="I45" s="124"/>
      <c r="J45" s="136" t="str">
        <f>D9</f>
        <v>FC長野</v>
      </c>
      <c r="K45" s="137"/>
      <c r="L45" s="137"/>
      <c r="M45" s="137"/>
      <c r="N45" s="137"/>
      <c r="O45" s="138"/>
      <c r="P45" s="133">
        <v>0</v>
      </c>
      <c r="Q45" s="133"/>
      <c r="R45" s="133"/>
      <c r="S45" s="17"/>
      <c r="T45" s="133">
        <v>8</v>
      </c>
      <c r="U45" s="133"/>
      <c r="V45" s="133"/>
      <c r="W45" s="131" t="str">
        <f>D11</f>
        <v>エヴォリスタ</v>
      </c>
      <c r="X45" s="131"/>
      <c r="Y45" s="131"/>
      <c r="Z45" s="131"/>
      <c r="AA45" s="131"/>
      <c r="AB45" s="131"/>
      <c r="AC45" s="18"/>
      <c r="AD45" s="18"/>
      <c r="AE45" s="18"/>
      <c r="AF45" s="18"/>
      <c r="AG45" s="19"/>
      <c r="AH45" s="19"/>
      <c r="AI45" s="135" t="str">
        <f>D15</f>
        <v>ファナティコス</v>
      </c>
      <c r="AJ45" s="135"/>
      <c r="AK45" s="135"/>
      <c r="AL45" s="135"/>
      <c r="AM45" s="135"/>
      <c r="AN45" s="135"/>
      <c r="AO45" s="20"/>
      <c r="AP45" s="20"/>
      <c r="AQ45" s="20"/>
      <c r="AR45" s="20"/>
      <c r="AS45" s="135" t="str">
        <f>D13</f>
        <v>箕郷FC</v>
      </c>
      <c r="AT45" s="135"/>
      <c r="AU45" s="135"/>
      <c r="AV45" s="135"/>
      <c r="AW45" s="135"/>
      <c r="AX45" s="135"/>
    </row>
    <row r="46" spans="3:65" ht="13.5" customHeight="1">
      <c r="C46" s="122"/>
      <c r="D46" s="122"/>
      <c r="E46" s="124"/>
      <c r="F46" s="124"/>
      <c r="G46" s="124"/>
      <c r="H46" s="124"/>
      <c r="I46" s="124"/>
      <c r="J46" s="139"/>
      <c r="K46" s="140"/>
      <c r="L46" s="140"/>
      <c r="M46" s="140"/>
      <c r="N46" s="140"/>
      <c r="O46" s="141"/>
      <c r="P46" s="133"/>
      <c r="Q46" s="133"/>
      <c r="R46" s="133"/>
      <c r="S46" s="21"/>
      <c r="T46" s="133"/>
      <c r="U46" s="133"/>
      <c r="V46" s="133"/>
      <c r="W46" s="131"/>
      <c r="X46" s="131"/>
      <c r="Y46" s="131"/>
      <c r="Z46" s="131"/>
      <c r="AA46" s="131"/>
      <c r="AB46" s="131"/>
      <c r="AC46" s="18"/>
      <c r="AD46" s="18"/>
      <c r="AE46" s="18"/>
      <c r="AF46" s="18"/>
      <c r="AG46" s="19"/>
      <c r="AH46" s="19"/>
      <c r="AI46" s="135"/>
      <c r="AJ46" s="135"/>
      <c r="AK46" s="135"/>
      <c r="AL46" s="135"/>
      <c r="AM46" s="135"/>
      <c r="AN46" s="135"/>
      <c r="AO46" s="20"/>
      <c r="AP46" s="20"/>
      <c r="AQ46" s="20"/>
      <c r="AR46" s="20"/>
      <c r="AS46" s="135"/>
      <c r="AT46" s="135"/>
      <c r="AU46" s="135"/>
      <c r="AV46" s="135"/>
      <c r="AW46" s="135"/>
      <c r="AX46" s="135"/>
    </row>
    <row r="47" spans="3:65" ht="13.5" customHeight="1">
      <c r="C47" s="122" t="s">
        <v>27</v>
      </c>
      <c r="D47" s="122"/>
      <c r="E47" s="124" t="s">
        <v>80</v>
      </c>
      <c r="F47" s="124"/>
      <c r="G47" s="124"/>
      <c r="H47" s="124"/>
      <c r="I47" s="124"/>
      <c r="J47" s="131" t="str">
        <f>D13</f>
        <v>箕郷FC</v>
      </c>
      <c r="K47" s="131"/>
      <c r="L47" s="131"/>
      <c r="M47" s="131"/>
      <c r="N47" s="131"/>
      <c r="O47" s="131"/>
      <c r="P47" s="133">
        <v>0</v>
      </c>
      <c r="Q47" s="133"/>
      <c r="R47" s="133"/>
      <c r="S47" s="17"/>
      <c r="T47" s="133">
        <v>1</v>
      </c>
      <c r="U47" s="133"/>
      <c r="V47" s="133"/>
      <c r="W47" s="131" t="str">
        <f>D15</f>
        <v>ファナティコス</v>
      </c>
      <c r="X47" s="131"/>
      <c r="Y47" s="131"/>
      <c r="Z47" s="131"/>
      <c r="AA47" s="131"/>
      <c r="AB47" s="131"/>
      <c r="AC47" s="22"/>
      <c r="AD47" s="22"/>
      <c r="AE47" s="22"/>
      <c r="AF47" s="22"/>
      <c r="AG47" s="22"/>
      <c r="AH47" s="22"/>
      <c r="AI47" s="132" t="str">
        <f>D9</f>
        <v>FC長野</v>
      </c>
      <c r="AJ47" s="132"/>
      <c r="AK47" s="132"/>
      <c r="AL47" s="132"/>
      <c r="AM47" s="132"/>
      <c r="AN47" s="132"/>
      <c r="AO47" s="20"/>
      <c r="AP47" s="20"/>
      <c r="AQ47" s="20"/>
      <c r="AR47" s="20"/>
      <c r="AS47" s="131" t="str">
        <f>D11</f>
        <v>エヴォリスタ</v>
      </c>
      <c r="AT47" s="131"/>
      <c r="AU47" s="131"/>
      <c r="AV47" s="131"/>
      <c r="AW47" s="131"/>
      <c r="AX47" s="131"/>
    </row>
    <row r="48" spans="3:65" ht="13.5" customHeight="1">
      <c r="C48" s="122"/>
      <c r="D48" s="122"/>
      <c r="E48" s="124"/>
      <c r="F48" s="124"/>
      <c r="G48" s="124"/>
      <c r="H48" s="124"/>
      <c r="I48" s="124"/>
      <c r="J48" s="131"/>
      <c r="K48" s="131"/>
      <c r="L48" s="131"/>
      <c r="M48" s="131"/>
      <c r="N48" s="131"/>
      <c r="O48" s="131"/>
      <c r="P48" s="133"/>
      <c r="Q48" s="133"/>
      <c r="R48" s="133"/>
      <c r="S48" s="21"/>
      <c r="T48" s="133"/>
      <c r="U48" s="133"/>
      <c r="V48" s="133"/>
      <c r="W48" s="131"/>
      <c r="X48" s="131"/>
      <c r="Y48" s="131"/>
      <c r="Z48" s="131"/>
      <c r="AA48" s="131"/>
      <c r="AB48" s="131"/>
      <c r="AC48" s="22"/>
      <c r="AD48" s="22"/>
      <c r="AE48" s="22"/>
      <c r="AF48" s="22"/>
      <c r="AG48" s="22"/>
      <c r="AH48" s="22"/>
      <c r="AI48" s="132"/>
      <c r="AJ48" s="132"/>
      <c r="AK48" s="132"/>
      <c r="AL48" s="132"/>
      <c r="AM48" s="132"/>
      <c r="AN48" s="132"/>
      <c r="AO48" s="20"/>
      <c r="AP48" s="20"/>
      <c r="AQ48" s="20"/>
      <c r="AR48" s="20"/>
      <c r="AS48" s="131"/>
      <c r="AT48" s="131"/>
      <c r="AU48" s="131"/>
      <c r="AV48" s="131"/>
      <c r="AW48" s="131"/>
      <c r="AX48" s="131"/>
    </row>
    <row r="49" spans="3:51" ht="13.5" customHeight="1">
      <c r="C49" s="122" t="s">
        <v>28</v>
      </c>
      <c r="D49" s="122"/>
      <c r="E49" s="124" t="s">
        <v>81</v>
      </c>
      <c r="F49" s="124"/>
      <c r="G49" s="124"/>
      <c r="H49" s="124"/>
      <c r="I49" s="124"/>
      <c r="J49" s="131" t="str">
        <f>D9</f>
        <v>FC長野</v>
      </c>
      <c r="K49" s="131"/>
      <c r="L49" s="131"/>
      <c r="M49" s="131"/>
      <c r="N49" s="131"/>
      <c r="O49" s="131"/>
      <c r="P49" s="133">
        <v>0</v>
      </c>
      <c r="Q49" s="133"/>
      <c r="R49" s="133"/>
      <c r="S49" s="17"/>
      <c r="T49" s="133">
        <v>12</v>
      </c>
      <c r="U49" s="133"/>
      <c r="V49" s="133"/>
      <c r="W49" s="131" t="str">
        <f>D13</f>
        <v>箕郷FC</v>
      </c>
      <c r="X49" s="131"/>
      <c r="Y49" s="131"/>
      <c r="Z49" s="131"/>
      <c r="AA49" s="131"/>
      <c r="AB49" s="131"/>
      <c r="AC49" s="22"/>
      <c r="AD49" s="22"/>
      <c r="AE49" s="22"/>
      <c r="AF49" s="22"/>
      <c r="AG49" s="22"/>
      <c r="AH49" s="22"/>
      <c r="AI49" s="131" t="str">
        <f>D11</f>
        <v>エヴォリスタ</v>
      </c>
      <c r="AJ49" s="131"/>
      <c r="AK49" s="131"/>
      <c r="AL49" s="131"/>
      <c r="AM49" s="131"/>
      <c r="AN49" s="131"/>
      <c r="AO49" s="20"/>
      <c r="AP49" s="20"/>
      <c r="AQ49" s="20"/>
      <c r="AR49" s="20"/>
      <c r="AS49" s="131" t="str">
        <f>D15</f>
        <v>ファナティコス</v>
      </c>
      <c r="AT49" s="131"/>
      <c r="AU49" s="131"/>
      <c r="AV49" s="131"/>
      <c r="AW49" s="131"/>
      <c r="AX49" s="131"/>
    </row>
    <row r="50" spans="3:51" ht="13.5" customHeight="1">
      <c r="C50" s="122"/>
      <c r="D50" s="122"/>
      <c r="E50" s="124"/>
      <c r="F50" s="124"/>
      <c r="G50" s="124"/>
      <c r="H50" s="124"/>
      <c r="I50" s="124"/>
      <c r="J50" s="131"/>
      <c r="K50" s="131"/>
      <c r="L50" s="131"/>
      <c r="M50" s="131"/>
      <c r="N50" s="131"/>
      <c r="O50" s="131"/>
      <c r="P50" s="133"/>
      <c r="Q50" s="133"/>
      <c r="R50" s="133"/>
      <c r="S50" s="21"/>
      <c r="T50" s="133"/>
      <c r="U50" s="133"/>
      <c r="V50" s="133"/>
      <c r="W50" s="131"/>
      <c r="X50" s="131"/>
      <c r="Y50" s="131"/>
      <c r="Z50" s="131"/>
      <c r="AA50" s="131"/>
      <c r="AB50" s="131"/>
      <c r="AC50" s="22"/>
      <c r="AD50" s="22"/>
      <c r="AE50" s="22"/>
      <c r="AF50" s="22"/>
      <c r="AG50" s="22"/>
      <c r="AH50" s="22"/>
      <c r="AI50" s="131"/>
      <c r="AJ50" s="131"/>
      <c r="AK50" s="131"/>
      <c r="AL50" s="131"/>
      <c r="AM50" s="131"/>
      <c r="AN50" s="131"/>
      <c r="AO50" s="20"/>
      <c r="AP50" s="20"/>
      <c r="AQ50" s="20"/>
      <c r="AR50" s="20"/>
      <c r="AS50" s="131"/>
      <c r="AT50" s="131"/>
      <c r="AU50" s="131"/>
      <c r="AV50" s="131"/>
      <c r="AW50" s="131"/>
      <c r="AX50" s="131"/>
    </row>
    <row r="51" spans="3:51" ht="13.5" customHeight="1">
      <c r="C51" s="122" t="s">
        <v>29</v>
      </c>
      <c r="D51" s="122"/>
      <c r="E51" s="124" t="s">
        <v>82</v>
      </c>
      <c r="F51" s="124"/>
      <c r="G51" s="124"/>
      <c r="H51" s="124"/>
      <c r="I51" s="124"/>
      <c r="J51" s="134" t="str">
        <f>D11</f>
        <v>エヴォリスタ</v>
      </c>
      <c r="K51" s="134"/>
      <c r="L51" s="134"/>
      <c r="M51" s="134"/>
      <c r="N51" s="134"/>
      <c r="O51" s="134"/>
      <c r="P51" s="133">
        <v>0</v>
      </c>
      <c r="Q51" s="133"/>
      <c r="R51" s="133"/>
      <c r="S51" s="17"/>
      <c r="T51" s="133">
        <v>11</v>
      </c>
      <c r="U51" s="133"/>
      <c r="V51" s="133"/>
      <c r="W51" s="135" t="str">
        <f>D15</f>
        <v>ファナティコス</v>
      </c>
      <c r="X51" s="135"/>
      <c r="Y51" s="135"/>
      <c r="Z51" s="135"/>
      <c r="AA51" s="135"/>
      <c r="AB51" s="135"/>
      <c r="AC51" s="22"/>
      <c r="AD51" s="22"/>
      <c r="AE51" s="22"/>
      <c r="AF51" s="22"/>
      <c r="AG51" s="22"/>
      <c r="AH51" s="22"/>
      <c r="AI51" s="131" t="str">
        <f>D13</f>
        <v>箕郷FC</v>
      </c>
      <c r="AJ51" s="131"/>
      <c r="AK51" s="131"/>
      <c r="AL51" s="131"/>
      <c r="AM51" s="131"/>
      <c r="AN51" s="131"/>
      <c r="AO51" s="20"/>
      <c r="AP51" s="20"/>
      <c r="AQ51" s="20"/>
      <c r="AR51" s="20"/>
      <c r="AS51" s="135" t="str">
        <f>D9</f>
        <v>FC長野</v>
      </c>
      <c r="AT51" s="135"/>
      <c r="AU51" s="135"/>
      <c r="AV51" s="135"/>
      <c r="AW51" s="135"/>
      <c r="AX51" s="135"/>
    </row>
    <row r="52" spans="3:51" ht="13.5" customHeight="1">
      <c r="C52" s="122"/>
      <c r="D52" s="122"/>
      <c r="E52" s="124"/>
      <c r="F52" s="124"/>
      <c r="G52" s="124"/>
      <c r="H52" s="124"/>
      <c r="I52" s="124"/>
      <c r="J52" s="134"/>
      <c r="K52" s="134"/>
      <c r="L52" s="134"/>
      <c r="M52" s="134"/>
      <c r="N52" s="134"/>
      <c r="O52" s="134"/>
      <c r="P52" s="133"/>
      <c r="Q52" s="133"/>
      <c r="R52" s="133"/>
      <c r="S52" s="21"/>
      <c r="T52" s="133"/>
      <c r="U52" s="133"/>
      <c r="V52" s="133"/>
      <c r="W52" s="135"/>
      <c r="X52" s="135"/>
      <c r="Y52" s="135"/>
      <c r="Z52" s="135"/>
      <c r="AA52" s="135"/>
      <c r="AB52" s="135"/>
      <c r="AC52" s="22"/>
      <c r="AD52" s="22"/>
      <c r="AE52" s="22"/>
      <c r="AF52" s="22"/>
      <c r="AG52" s="22"/>
      <c r="AH52" s="22"/>
      <c r="AI52" s="131"/>
      <c r="AJ52" s="131"/>
      <c r="AK52" s="131"/>
      <c r="AL52" s="131"/>
      <c r="AM52" s="131"/>
      <c r="AN52" s="131"/>
      <c r="AO52" s="20"/>
      <c r="AP52" s="20"/>
      <c r="AQ52" s="20"/>
      <c r="AR52" s="20"/>
      <c r="AS52" s="135"/>
      <c r="AT52" s="135"/>
      <c r="AU52" s="135"/>
      <c r="AV52" s="135"/>
      <c r="AW52" s="135"/>
      <c r="AX52" s="135"/>
    </row>
    <row r="53" spans="3:51" ht="13.5" customHeight="1">
      <c r="C53" s="122" t="s">
        <v>30</v>
      </c>
      <c r="D53" s="122"/>
      <c r="E53" s="124" t="s">
        <v>83</v>
      </c>
      <c r="F53" s="124"/>
      <c r="G53" s="124"/>
      <c r="H53" s="124"/>
      <c r="I53" s="124"/>
      <c r="J53" s="131" t="str">
        <f>D9</f>
        <v>FC長野</v>
      </c>
      <c r="K53" s="131"/>
      <c r="L53" s="131"/>
      <c r="M53" s="131"/>
      <c r="N53" s="131"/>
      <c r="O53" s="131"/>
      <c r="P53" s="133">
        <v>0</v>
      </c>
      <c r="Q53" s="133"/>
      <c r="R53" s="133"/>
      <c r="S53" s="17"/>
      <c r="T53" s="133">
        <v>12</v>
      </c>
      <c r="U53" s="133"/>
      <c r="V53" s="133"/>
      <c r="W53" s="131" t="str">
        <f>D15</f>
        <v>ファナティコス</v>
      </c>
      <c r="X53" s="131"/>
      <c r="Y53" s="131"/>
      <c r="Z53" s="131"/>
      <c r="AA53" s="131"/>
      <c r="AB53" s="131"/>
      <c r="AC53" s="22"/>
      <c r="AD53" s="22"/>
      <c r="AE53" s="22"/>
      <c r="AF53" s="22"/>
      <c r="AG53" s="22"/>
      <c r="AH53" s="22"/>
      <c r="AI53" s="131" t="str">
        <f>D11</f>
        <v>エヴォリスタ</v>
      </c>
      <c r="AJ53" s="131"/>
      <c r="AK53" s="131"/>
      <c r="AL53" s="131"/>
      <c r="AM53" s="131"/>
      <c r="AN53" s="131"/>
      <c r="AO53" s="20"/>
      <c r="AP53" s="20"/>
      <c r="AQ53" s="20"/>
      <c r="AR53" s="20"/>
      <c r="AS53" s="132" t="str">
        <f>D13</f>
        <v>箕郷FC</v>
      </c>
      <c r="AT53" s="132"/>
      <c r="AU53" s="132"/>
      <c r="AV53" s="132"/>
      <c r="AW53" s="132"/>
      <c r="AX53" s="132"/>
    </row>
    <row r="54" spans="3:51" ht="13.5" customHeight="1">
      <c r="C54" s="122"/>
      <c r="D54" s="122"/>
      <c r="E54" s="124"/>
      <c r="F54" s="124"/>
      <c r="G54" s="124"/>
      <c r="H54" s="124"/>
      <c r="I54" s="124"/>
      <c r="J54" s="131"/>
      <c r="K54" s="131"/>
      <c r="L54" s="131"/>
      <c r="M54" s="131"/>
      <c r="N54" s="131"/>
      <c r="O54" s="131"/>
      <c r="P54" s="133"/>
      <c r="Q54" s="133"/>
      <c r="R54" s="133"/>
      <c r="S54" s="21"/>
      <c r="T54" s="133"/>
      <c r="U54" s="133"/>
      <c r="V54" s="133"/>
      <c r="W54" s="131"/>
      <c r="X54" s="131"/>
      <c r="Y54" s="131"/>
      <c r="Z54" s="131"/>
      <c r="AA54" s="131"/>
      <c r="AB54" s="131"/>
      <c r="AC54" s="22"/>
      <c r="AD54" s="22"/>
      <c r="AE54" s="22"/>
      <c r="AF54" s="22"/>
      <c r="AG54" s="22"/>
      <c r="AH54" s="22"/>
      <c r="AI54" s="131"/>
      <c r="AJ54" s="131"/>
      <c r="AK54" s="131"/>
      <c r="AL54" s="131"/>
      <c r="AM54" s="131"/>
      <c r="AN54" s="131"/>
      <c r="AO54" s="20"/>
      <c r="AP54" s="20"/>
      <c r="AQ54" s="20"/>
      <c r="AR54" s="20"/>
      <c r="AS54" s="132"/>
      <c r="AT54" s="132"/>
      <c r="AU54" s="132"/>
      <c r="AV54" s="132"/>
      <c r="AW54" s="132"/>
      <c r="AX54" s="132"/>
    </row>
    <row r="55" spans="3:51" ht="13.5" customHeight="1">
      <c r="C55" s="122" t="s">
        <v>84</v>
      </c>
      <c r="D55" s="122"/>
      <c r="E55" s="124" t="s">
        <v>85</v>
      </c>
      <c r="F55" s="124"/>
      <c r="G55" s="124"/>
      <c r="H55" s="124"/>
      <c r="I55" s="124"/>
      <c r="J55" s="131" t="str">
        <f>D11</f>
        <v>エヴォリスタ</v>
      </c>
      <c r="K55" s="131"/>
      <c r="L55" s="131"/>
      <c r="M55" s="131"/>
      <c r="N55" s="131"/>
      <c r="O55" s="131"/>
      <c r="P55" s="133">
        <v>1</v>
      </c>
      <c r="Q55" s="133"/>
      <c r="R55" s="133"/>
      <c r="S55" s="17"/>
      <c r="T55" s="133">
        <v>4</v>
      </c>
      <c r="U55" s="133"/>
      <c r="V55" s="133"/>
      <c r="W55" s="131" t="str">
        <f>D13</f>
        <v>箕郷FC</v>
      </c>
      <c r="X55" s="131"/>
      <c r="Y55" s="131"/>
      <c r="Z55" s="131"/>
      <c r="AA55" s="131"/>
      <c r="AB55" s="131"/>
      <c r="AC55" s="22"/>
      <c r="AD55" s="22"/>
      <c r="AE55" s="22"/>
      <c r="AF55" s="22"/>
      <c r="AG55" s="22"/>
      <c r="AH55" s="22"/>
      <c r="AI55" s="131" t="str">
        <f>D9</f>
        <v>FC長野</v>
      </c>
      <c r="AJ55" s="131"/>
      <c r="AK55" s="131"/>
      <c r="AL55" s="131"/>
      <c r="AM55" s="131"/>
      <c r="AN55" s="131"/>
      <c r="AO55" s="20"/>
      <c r="AP55" s="20"/>
      <c r="AQ55" s="20"/>
      <c r="AR55" s="20"/>
      <c r="AS55" s="132" t="str">
        <f>D15</f>
        <v>ファナティコス</v>
      </c>
      <c r="AT55" s="132"/>
      <c r="AU55" s="132"/>
      <c r="AV55" s="132"/>
      <c r="AW55" s="132"/>
      <c r="AX55" s="132"/>
      <c r="AY55" s="4"/>
    </row>
    <row r="56" spans="3:51" ht="13.5" customHeight="1">
      <c r="C56" s="122"/>
      <c r="D56" s="122"/>
      <c r="E56" s="124"/>
      <c r="F56" s="124"/>
      <c r="G56" s="124"/>
      <c r="H56" s="124"/>
      <c r="I56" s="124"/>
      <c r="J56" s="131"/>
      <c r="K56" s="131"/>
      <c r="L56" s="131"/>
      <c r="M56" s="131"/>
      <c r="N56" s="131"/>
      <c r="O56" s="131"/>
      <c r="P56" s="133"/>
      <c r="Q56" s="133"/>
      <c r="R56" s="133"/>
      <c r="S56" s="21"/>
      <c r="T56" s="133"/>
      <c r="U56" s="133"/>
      <c r="V56" s="133"/>
      <c r="W56" s="131"/>
      <c r="X56" s="131"/>
      <c r="Y56" s="131"/>
      <c r="Z56" s="131"/>
      <c r="AA56" s="131"/>
      <c r="AB56" s="131"/>
      <c r="AC56" s="22"/>
      <c r="AD56" s="22"/>
      <c r="AE56" s="22"/>
      <c r="AF56" s="22"/>
      <c r="AG56" s="22"/>
      <c r="AH56" s="22"/>
      <c r="AI56" s="131"/>
      <c r="AJ56" s="131"/>
      <c r="AK56" s="131"/>
      <c r="AL56" s="131"/>
      <c r="AM56" s="131"/>
      <c r="AN56" s="131"/>
      <c r="AO56" s="20"/>
      <c r="AP56" s="20"/>
      <c r="AQ56" s="20"/>
      <c r="AR56" s="20"/>
      <c r="AS56" s="132"/>
      <c r="AT56" s="132"/>
      <c r="AU56" s="132"/>
      <c r="AV56" s="132"/>
      <c r="AW56" s="132"/>
      <c r="AX56" s="132"/>
      <c r="AY56" s="4"/>
    </row>
    <row r="57" spans="3:51" ht="13.5" customHeight="1">
      <c r="C57" s="122"/>
      <c r="D57" s="122"/>
      <c r="E57" s="123"/>
      <c r="F57" s="124"/>
      <c r="G57" s="124"/>
      <c r="H57" s="124"/>
      <c r="I57" s="124"/>
      <c r="J57" s="116"/>
      <c r="K57" s="117"/>
      <c r="L57" s="117"/>
      <c r="M57" s="117"/>
      <c r="N57" s="117"/>
      <c r="O57" s="118"/>
      <c r="P57" s="125"/>
      <c r="Q57" s="126"/>
      <c r="R57" s="127"/>
      <c r="S57" s="21"/>
      <c r="T57" s="125"/>
      <c r="U57" s="126"/>
      <c r="V57" s="127"/>
      <c r="W57" s="110"/>
      <c r="X57" s="111"/>
      <c r="Y57" s="111"/>
      <c r="Z57" s="111"/>
      <c r="AA57" s="111"/>
      <c r="AB57" s="112"/>
      <c r="AC57" s="22"/>
      <c r="AD57" s="22"/>
      <c r="AE57" s="22"/>
      <c r="AF57" s="22"/>
      <c r="AG57" s="22"/>
      <c r="AH57" s="22"/>
      <c r="AI57" s="110"/>
      <c r="AJ57" s="111"/>
      <c r="AK57" s="111"/>
      <c r="AL57" s="111"/>
      <c r="AM57" s="111"/>
      <c r="AN57" s="112"/>
      <c r="AO57" s="20"/>
      <c r="AP57" s="20"/>
      <c r="AQ57" s="20"/>
      <c r="AR57" s="20"/>
      <c r="AS57" s="116">
        <f>D21</f>
        <v>0</v>
      </c>
      <c r="AT57" s="117"/>
      <c r="AU57" s="117"/>
      <c r="AV57" s="117"/>
      <c r="AW57" s="117"/>
      <c r="AX57" s="118"/>
    </row>
    <row r="58" spans="3:51" ht="13.5" customHeight="1">
      <c r="C58" s="122"/>
      <c r="D58" s="122"/>
      <c r="E58" s="124"/>
      <c r="F58" s="124"/>
      <c r="G58" s="124"/>
      <c r="H58" s="124"/>
      <c r="I58" s="124"/>
      <c r="J58" s="119"/>
      <c r="K58" s="120"/>
      <c r="L58" s="120"/>
      <c r="M58" s="120"/>
      <c r="N58" s="120"/>
      <c r="O58" s="121"/>
      <c r="P58" s="128"/>
      <c r="Q58" s="129"/>
      <c r="R58" s="130"/>
      <c r="S58" s="21"/>
      <c r="T58" s="128"/>
      <c r="U58" s="129"/>
      <c r="V58" s="130"/>
      <c r="W58" s="113"/>
      <c r="X58" s="114"/>
      <c r="Y58" s="114"/>
      <c r="Z58" s="114"/>
      <c r="AA58" s="114"/>
      <c r="AB58" s="115"/>
      <c r="AC58" s="22"/>
      <c r="AD58" s="22"/>
      <c r="AE58" s="22"/>
      <c r="AF58" s="22"/>
      <c r="AG58" s="22"/>
      <c r="AH58" s="22"/>
      <c r="AI58" s="113"/>
      <c r="AJ58" s="114"/>
      <c r="AK58" s="114"/>
      <c r="AL58" s="114"/>
      <c r="AM58" s="114"/>
      <c r="AN58" s="115"/>
      <c r="AO58" s="20"/>
      <c r="AP58" s="20"/>
      <c r="AQ58" s="20"/>
      <c r="AR58" s="20"/>
      <c r="AS58" s="119"/>
      <c r="AT58" s="120"/>
      <c r="AU58" s="120"/>
      <c r="AV58" s="120"/>
      <c r="AW58" s="120"/>
      <c r="AX58" s="121"/>
    </row>
    <row r="59" spans="3:51" ht="13.5" customHeight="1">
      <c r="C59" s="122"/>
      <c r="D59" s="122"/>
      <c r="E59" s="123"/>
      <c r="F59" s="124"/>
      <c r="G59" s="124"/>
      <c r="H59" s="124"/>
      <c r="I59" s="124"/>
      <c r="J59" s="116"/>
      <c r="K59" s="117"/>
      <c r="L59" s="117"/>
      <c r="M59" s="117"/>
      <c r="N59" s="117"/>
      <c r="O59" s="118"/>
      <c r="P59" s="125"/>
      <c r="Q59" s="126"/>
      <c r="R59" s="127"/>
      <c r="S59" s="21"/>
      <c r="T59" s="125"/>
      <c r="U59" s="126"/>
      <c r="V59" s="127"/>
      <c r="W59" s="110">
        <f>D19</f>
        <v>0</v>
      </c>
      <c r="X59" s="111"/>
      <c r="Y59" s="111"/>
      <c r="Z59" s="111"/>
      <c r="AA59" s="111"/>
      <c r="AB59" s="112"/>
      <c r="AC59" s="26"/>
      <c r="AD59" s="26"/>
      <c r="AE59" s="26"/>
      <c r="AF59" s="26"/>
      <c r="AG59" s="26"/>
      <c r="AH59" s="26"/>
      <c r="AI59" s="116"/>
      <c r="AJ59" s="117"/>
      <c r="AK59" s="117"/>
      <c r="AL59" s="117"/>
      <c r="AM59" s="117"/>
      <c r="AN59" s="118"/>
      <c r="AO59" s="18"/>
      <c r="AP59" s="18"/>
      <c r="AQ59" s="18"/>
      <c r="AR59" s="18"/>
      <c r="AS59" s="116"/>
      <c r="AT59" s="117"/>
      <c r="AU59" s="117"/>
      <c r="AV59" s="117"/>
      <c r="AW59" s="117"/>
      <c r="AX59" s="118"/>
    </row>
    <row r="60" spans="3:51">
      <c r="C60" s="122"/>
      <c r="D60" s="122"/>
      <c r="E60" s="124"/>
      <c r="F60" s="124"/>
      <c r="G60" s="124"/>
      <c r="H60" s="124"/>
      <c r="I60" s="124"/>
      <c r="J60" s="119"/>
      <c r="K60" s="120"/>
      <c r="L60" s="120"/>
      <c r="M60" s="120"/>
      <c r="N60" s="120"/>
      <c r="O60" s="121"/>
      <c r="P60" s="128"/>
      <c r="Q60" s="129"/>
      <c r="R60" s="130"/>
      <c r="S60" s="21"/>
      <c r="T60" s="128"/>
      <c r="U60" s="129"/>
      <c r="V60" s="130"/>
      <c r="W60" s="113"/>
      <c r="X60" s="114"/>
      <c r="Y60" s="114"/>
      <c r="Z60" s="114"/>
      <c r="AA60" s="114"/>
      <c r="AB60" s="115"/>
      <c r="AC60" s="26"/>
      <c r="AD60" s="26"/>
      <c r="AE60" s="26"/>
      <c r="AF60" s="26"/>
      <c r="AG60" s="26"/>
      <c r="AH60" s="26"/>
      <c r="AI60" s="119"/>
      <c r="AJ60" s="120"/>
      <c r="AK60" s="120"/>
      <c r="AL60" s="120"/>
      <c r="AM60" s="120"/>
      <c r="AN60" s="121"/>
      <c r="AO60" s="18"/>
      <c r="AP60" s="18"/>
      <c r="AQ60" s="18"/>
      <c r="AR60" s="18"/>
      <c r="AS60" s="119"/>
      <c r="AT60" s="120"/>
      <c r="AU60" s="120"/>
      <c r="AV60" s="120"/>
      <c r="AW60" s="120"/>
      <c r="AX60" s="121"/>
    </row>
    <row r="61" spans="3:51" ht="13.5" customHeight="1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>
      <c r="AS66" s="31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 ht="13.5" customHeight="1">
      <c r="AY73" s="4"/>
    </row>
    <row r="74" spans="3:51" ht="13.5" customHeight="1">
      <c r="AY74" s="4"/>
    </row>
    <row r="75" spans="3:51">
      <c r="AY75" s="29"/>
    </row>
  </sheetData>
  <mergeCells count="334">
    <mergeCell ref="L2:N3"/>
    <mergeCell ref="O2:P3"/>
    <mergeCell ref="R2:AB3"/>
    <mergeCell ref="AC2:AF3"/>
    <mergeCell ref="AH2:AZ3"/>
    <mergeCell ref="C4:AF5"/>
    <mergeCell ref="BC6:BC8"/>
    <mergeCell ref="BE6:BE8"/>
    <mergeCell ref="BF6:BF8"/>
    <mergeCell ref="BG6:BG8"/>
    <mergeCell ref="BK6:BK8"/>
    <mergeCell ref="C9:C10"/>
    <mergeCell ref="D9:H10"/>
    <mergeCell ref="I9:O10"/>
    <mergeCell ref="P9:R10"/>
    <mergeCell ref="T9:V10"/>
    <mergeCell ref="AK6:AQ8"/>
    <mergeCell ref="AR6:AS8"/>
    <mergeCell ref="AT6:AU8"/>
    <mergeCell ref="AV6:AW8"/>
    <mergeCell ref="AX6:AZ8"/>
    <mergeCell ref="BA6:BB8"/>
    <mergeCell ref="C6:E8"/>
    <mergeCell ref="F6:H8"/>
    <mergeCell ref="I6:O8"/>
    <mergeCell ref="P6:V8"/>
    <mergeCell ref="W6:AC8"/>
    <mergeCell ref="AD6:AJ8"/>
    <mergeCell ref="BM9:BM10"/>
    <mergeCell ref="AT9:AU10"/>
    <mergeCell ref="AV9:AW10"/>
    <mergeCell ref="AX9:AZ10"/>
    <mergeCell ref="BA9:BB10"/>
    <mergeCell ref="BC9:BC10"/>
    <mergeCell ref="BE9:BE10"/>
    <mergeCell ref="W9:Y10"/>
    <mergeCell ref="AA9:AC10"/>
    <mergeCell ref="AD9:AF10"/>
    <mergeCell ref="AH9:AJ10"/>
    <mergeCell ref="AK9:AQ10"/>
    <mergeCell ref="AR9:AS10"/>
    <mergeCell ref="BF9:BF10"/>
    <mergeCell ref="BG9:BG10"/>
    <mergeCell ref="BJ9:BJ10"/>
    <mergeCell ref="BK9:BK10"/>
    <mergeCell ref="BL9:BL10"/>
    <mergeCell ref="BJ11:BJ12"/>
    <mergeCell ref="BK11:BK12"/>
    <mergeCell ref="BL11:BL12"/>
    <mergeCell ref="BC11:BC12"/>
    <mergeCell ref="BE11:BE12"/>
    <mergeCell ref="BF11:BF12"/>
    <mergeCell ref="BG11:BG12"/>
    <mergeCell ref="AX11:AZ12"/>
    <mergeCell ref="BA11:BB12"/>
    <mergeCell ref="AA11:AC12"/>
    <mergeCell ref="AD11:AF12"/>
    <mergeCell ref="AH11:AJ12"/>
    <mergeCell ref="AR11:AS12"/>
    <mergeCell ref="AT11:AU12"/>
    <mergeCell ref="AV11:AW12"/>
    <mergeCell ref="C11:C12"/>
    <mergeCell ref="D11:H12"/>
    <mergeCell ref="I11:K12"/>
    <mergeCell ref="M11:O12"/>
    <mergeCell ref="P11:V12"/>
    <mergeCell ref="W11:Y12"/>
    <mergeCell ref="AX13:AZ14"/>
    <mergeCell ref="BL15:BL16"/>
    <mergeCell ref="BC15:BC16"/>
    <mergeCell ref="C13:C14"/>
    <mergeCell ref="D13:H14"/>
    <mergeCell ref="I13:K14"/>
    <mergeCell ref="M13:O14"/>
    <mergeCell ref="P13:R14"/>
    <mergeCell ref="T13:V14"/>
    <mergeCell ref="W13:AC14"/>
    <mergeCell ref="BA17:BB18"/>
    <mergeCell ref="BC17:BC18"/>
    <mergeCell ref="BE17:BE18"/>
    <mergeCell ref="BK13:BK14"/>
    <mergeCell ref="BL13:BL14"/>
    <mergeCell ref="C15:C16"/>
    <mergeCell ref="D15:H16"/>
    <mergeCell ref="I15:K16"/>
    <mergeCell ref="M15:O16"/>
    <mergeCell ref="P15:R16"/>
    <mergeCell ref="T15:V16"/>
    <mergeCell ref="W15:Y16"/>
    <mergeCell ref="AA15:AC16"/>
    <mergeCell ref="BA13:BB14"/>
    <mergeCell ref="BC13:BC14"/>
    <mergeCell ref="BE13:BE14"/>
    <mergeCell ref="BF13:BF14"/>
    <mergeCell ref="BG13:BG14"/>
    <mergeCell ref="BJ13:BJ14"/>
    <mergeCell ref="AD13:AF14"/>
    <mergeCell ref="AH13:AJ14"/>
    <mergeCell ref="AR13:AS14"/>
    <mergeCell ref="AT13:AU14"/>
    <mergeCell ref="AV13:AW14"/>
    <mergeCell ref="BE15:BE16"/>
    <mergeCell ref="BF15:BF16"/>
    <mergeCell ref="BG15:BG16"/>
    <mergeCell ref="BJ15:BJ16"/>
    <mergeCell ref="BK15:BK16"/>
    <mergeCell ref="AD15:AJ16"/>
    <mergeCell ref="AR15:AS16"/>
    <mergeCell ref="AT15:AU16"/>
    <mergeCell ref="AV15:AW16"/>
    <mergeCell ref="AX15:AZ16"/>
    <mergeCell ref="BA15:BB16"/>
    <mergeCell ref="BG17:BG18"/>
    <mergeCell ref="BJ17:BJ18"/>
    <mergeCell ref="BK17:BK18"/>
    <mergeCell ref="BL17:BL18"/>
    <mergeCell ref="C19:C20"/>
    <mergeCell ref="D19:H20"/>
    <mergeCell ref="I19:J20"/>
    <mergeCell ref="L19:M20"/>
    <mergeCell ref="N19:O20"/>
    <mergeCell ref="AR19:AS20"/>
    <mergeCell ref="AT19:AU20"/>
    <mergeCell ref="Q19:R20"/>
    <mergeCell ref="S19:T20"/>
    <mergeCell ref="V19:W20"/>
    <mergeCell ref="X19:Y20"/>
    <mergeCell ref="AA19:AB20"/>
    <mergeCell ref="AC19:AD20"/>
    <mergeCell ref="BF17:BF18"/>
    <mergeCell ref="C17:C18"/>
    <mergeCell ref="D17:H18"/>
    <mergeCell ref="AR17:AS18"/>
    <mergeCell ref="AT17:AU18"/>
    <mergeCell ref="AV17:AW18"/>
    <mergeCell ref="AX17:AZ18"/>
    <mergeCell ref="X21:Y22"/>
    <mergeCell ref="AA21:AB22"/>
    <mergeCell ref="AC21:AD22"/>
    <mergeCell ref="AF21:AG22"/>
    <mergeCell ref="BG19:BG20"/>
    <mergeCell ref="BJ19:BJ20"/>
    <mergeCell ref="BK19:BK20"/>
    <mergeCell ref="BL19:BL20"/>
    <mergeCell ref="C21:C22"/>
    <mergeCell ref="D21:H22"/>
    <mergeCell ref="I21:J22"/>
    <mergeCell ref="L21:M22"/>
    <mergeCell ref="N21:O22"/>
    <mergeCell ref="Q21:R22"/>
    <mergeCell ref="AV19:AW20"/>
    <mergeCell ref="AX19:AZ20"/>
    <mergeCell ref="BA19:BB20"/>
    <mergeCell ref="BC19:BC20"/>
    <mergeCell ref="BE19:BE20"/>
    <mergeCell ref="BF19:BF20"/>
    <mergeCell ref="AF19:AG20"/>
    <mergeCell ref="AH19:AL20"/>
    <mergeCell ref="AM19:AN20"/>
    <mergeCell ref="AP19:AQ20"/>
    <mergeCell ref="BJ21:BJ22"/>
    <mergeCell ref="BK21:BK22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X21:AZ22"/>
    <mergeCell ref="BA21:BB22"/>
    <mergeCell ref="BC21:BC22"/>
    <mergeCell ref="BE21:BE22"/>
    <mergeCell ref="BF21:BF22"/>
    <mergeCell ref="BG21:BG22"/>
    <mergeCell ref="AH21:AI22"/>
    <mergeCell ref="AK21:AL22"/>
    <mergeCell ref="AM21:AQ22"/>
    <mergeCell ref="AR21:AS22"/>
    <mergeCell ref="AT21:AU22"/>
    <mergeCell ref="AV21:AW22"/>
    <mergeCell ref="S21:T22"/>
    <mergeCell ref="V21:W22"/>
    <mergeCell ref="AR23:BB23"/>
    <mergeCell ref="C24:E26"/>
    <mergeCell ref="F24:H25"/>
    <mergeCell ref="I24:R25"/>
    <mergeCell ref="S24:U25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Y26:AA27"/>
    <mergeCell ref="AB26:AD27"/>
    <mergeCell ref="AE26:AG27"/>
    <mergeCell ref="AH26:AJ27"/>
    <mergeCell ref="BL27:BL29"/>
    <mergeCell ref="BM27:BM29"/>
    <mergeCell ref="F28:H29"/>
    <mergeCell ref="I28:R29"/>
    <mergeCell ref="S28:U29"/>
    <mergeCell ref="V28:X29"/>
    <mergeCell ref="Y28:AA29"/>
    <mergeCell ref="AB28:AD29"/>
    <mergeCell ref="AK26:AM27"/>
    <mergeCell ref="AN26:AP27"/>
    <mergeCell ref="BE27:BE29"/>
    <mergeCell ref="BF27:BF29"/>
    <mergeCell ref="BG27:BG29"/>
    <mergeCell ref="AE28:AG29"/>
    <mergeCell ref="AH28:AJ29"/>
    <mergeCell ref="AK28:AM29"/>
    <mergeCell ref="AN28:AP29"/>
    <mergeCell ref="AQ28:AQ29"/>
    <mergeCell ref="AR28:AR29"/>
    <mergeCell ref="AS28:AS29"/>
    <mergeCell ref="AT28:BB29"/>
    <mergeCell ref="L30:M31"/>
    <mergeCell ref="N30:O31"/>
    <mergeCell ref="Q30:R31"/>
    <mergeCell ref="S30:T31"/>
    <mergeCell ref="C27:E29"/>
    <mergeCell ref="BG30:BG31"/>
    <mergeCell ref="BJ30:BJ31"/>
    <mergeCell ref="BJ27:BJ29"/>
    <mergeCell ref="BK27:BK29"/>
    <mergeCell ref="BK30:BK31"/>
    <mergeCell ref="BL30:BL31"/>
    <mergeCell ref="BM30:BM31"/>
    <mergeCell ref="C32:E39"/>
    <mergeCell ref="F32:H39"/>
    <mergeCell ref="I32:BB33"/>
    <mergeCell ref="BJ32:BJ33"/>
    <mergeCell ref="BK32:BK33"/>
    <mergeCell ref="AK30:AL31"/>
    <mergeCell ref="AM30:AN31"/>
    <mergeCell ref="AP30:AQ31"/>
    <mergeCell ref="AR30:BC31"/>
    <mergeCell ref="BE30:BE31"/>
    <mergeCell ref="BF30:BF31"/>
    <mergeCell ref="V30:W31"/>
    <mergeCell ref="X30:Y31"/>
    <mergeCell ref="AA30:AB31"/>
    <mergeCell ref="AC30:AD31"/>
    <mergeCell ref="AF30:AG31"/>
    <mergeCell ref="AH30:AI31"/>
    <mergeCell ref="I36:BB37"/>
    <mergeCell ref="I38:BB39"/>
    <mergeCell ref="C30:H31"/>
    <mergeCell ref="I30:J31"/>
    <mergeCell ref="I40:BB40"/>
    <mergeCell ref="AI41:AX42"/>
    <mergeCell ref="D43:N44"/>
    <mergeCell ref="AI43:AN44"/>
    <mergeCell ref="AS43:AX44"/>
    <mergeCell ref="BL32:BL33"/>
    <mergeCell ref="BM32:BM33"/>
    <mergeCell ref="I34:BB35"/>
    <mergeCell ref="BI34:BI35"/>
    <mergeCell ref="BJ34:BJ35"/>
    <mergeCell ref="BK34:BK35"/>
    <mergeCell ref="BL34:BL35"/>
    <mergeCell ref="AI45:AN46"/>
    <mergeCell ref="AS45:AX46"/>
    <mergeCell ref="C47:D48"/>
    <mergeCell ref="E47:I48"/>
    <mergeCell ref="J47:O48"/>
    <mergeCell ref="P47:R48"/>
    <mergeCell ref="T47:V48"/>
    <mergeCell ref="W47:AB48"/>
    <mergeCell ref="AI47:AN48"/>
    <mergeCell ref="AS47:AX48"/>
    <mergeCell ref="C45:D46"/>
    <mergeCell ref="E45:I46"/>
    <mergeCell ref="J45:O46"/>
    <mergeCell ref="P45:R46"/>
    <mergeCell ref="T45:V46"/>
    <mergeCell ref="W45:AB46"/>
    <mergeCell ref="AI49:AN50"/>
    <mergeCell ref="AS49:AX50"/>
    <mergeCell ref="C51:D52"/>
    <mergeCell ref="E51:I52"/>
    <mergeCell ref="J51:O52"/>
    <mergeCell ref="P51:R52"/>
    <mergeCell ref="T51:V52"/>
    <mergeCell ref="W51:AB52"/>
    <mergeCell ref="AI51:AN52"/>
    <mergeCell ref="AS51:AX52"/>
    <mergeCell ref="C49:D50"/>
    <mergeCell ref="E49:I50"/>
    <mergeCell ref="J49:O50"/>
    <mergeCell ref="P49:R50"/>
    <mergeCell ref="T49:V50"/>
    <mergeCell ref="W49:AB50"/>
    <mergeCell ref="AI53:AN54"/>
    <mergeCell ref="AS53:AX54"/>
    <mergeCell ref="C55:D56"/>
    <mergeCell ref="E55:I56"/>
    <mergeCell ref="J55:O56"/>
    <mergeCell ref="P55:R56"/>
    <mergeCell ref="T55:V56"/>
    <mergeCell ref="W55:AB56"/>
    <mergeCell ref="AI55:AN56"/>
    <mergeCell ref="AS55:AX56"/>
    <mergeCell ref="C53:D54"/>
    <mergeCell ref="E53:I54"/>
    <mergeCell ref="J53:O54"/>
    <mergeCell ref="P53:R54"/>
    <mergeCell ref="T53:V54"/>
    <mergeCell ref="W53:AB54"/>
    <mergeCell ref="AI57:AN58"/>
    <mergeCell ref="AS57:AX58"/>
    <mergeCell ref="C59:D60"/>
    <mergeCell ref="E59:I60"/>
    <mergeCell ref="J59:O60"/>
    <mergeCell ref="P59:R60"/>
    <mergeCell ref="T59:V60"/>
    <mergeCell ref="W59:AB60"/>
    <mergeCell ref="AI59:AN60"/>
    <mergeCell ref="AS59:AX60"/>
    <mergeCell ref="C57:D58"/>
    <mergeCell ref="E57:I58"/>
    <mergeCell ref="J57:O58"/>
    <mergeCell ref="P57:R58"/>
    <mergeCell ref="T57:V58"/>
    <mergeCell ref="W57:AB58"/>
  </mergeCells>
  <phoneticPr fontId="24"/>
  <conditionalFormatting sqref="P45:R46">
    <cfRule type="expression" dxfId="131" priority="65" stopIfTrue="1">
      <formula>P45&gt;T45</formula>
    </cfRule>
    <cfRule type="expression" dxfId="130" priority="66" stopIfTrue="1">
      <formula>P45=T45</formula>
    </cfRule>
  </conditionalFormatting>
  <conditionalFormatting sqref="T45:V46">
    <cfRule type="expression" dxfId="129" priority="63" stopIfTrue="1">
      <formula>T45&gt;P45</formula>
    </cfRule>
    <cfRule type="expression" dxfId="128" priority="64" stopIfTrue="1">
      <formula>T45=P45</formula>
    </cfRule>
  </conditionalFormatting>
  <conditionalFormatting sqref="P45:R46">
    <cfRule type="expression" dxfId="127" priority="61" stopIfTrue="1">
      <formula>P45&gt;T45</formula>
    </cfRule>
    <cfRule type="expression" dxfId="126" priority="62" stopIfTrue="1">
      <formula>P45=T45</formula>
    </cfRule>
  </conditionalFormatting>
  <conditionalFormatting sqref="T45:V46">
    <cfRule type="expression" dxfId="125" priority="59" stopIfTrue="1">
      <formula>T45&gt;P45</formula>
    </cfRule>
    <cfRule type="expression" dxfId="124" priority="60" stopIfTrue="1">
      <formula>T45=P45</formula>
    </cfRule>
  </conditionalFormatting>
  <conditionalFormatting sqref="P47:R48">
    <cfRule type="expression" dxfId="123" priority="57" stopIfTrue="1">
      <formula>P47&gt;T47</formula>
    </cfRule>
    <cfRule type="expression" dxfId="122" priority="58" stopIfTrue="1">
      <formula>P47=T47</formula>
    </cfRule>
  </conditionalFormatting>
  <conditionalFormatting sqref="T47:V48">
    <cfRule type="expression" dxfId="121" priority="55" stopIfTrue="1">
      <formula>T47&gt;P47</formula>
    </cfRule>
    <cfRule type="expression" dxfId="120" priority="56" stopIfTrue="1">
      <formula>T47=P47</formula>
    </cfRule>
  </conditionalFormatting>
  <conditionalFormatting sqref="P47:R48">
    <cfRule type="expression" dxfId="119" priority="53" stopIfTrue="1">
      <formula>P47&gt;T47</formula>
    </cfRule>
    <cfRule type="expression" dxfId="118" priority="54" stopIfTrue="1">
      <formula>P47=T47</formula>
    </cfRule>
  </conditionalFormatting>
  <conditionalFormatting sqref="T47:V48">
    <cfRule type="expression" dxfId="117" priority="51" stopIfTrue="1">
      <formula>T47&gt;P47</formula>
    </cfRule>
    <cfRule type="expression" dxfId="116" priority="52" stopIfTrue="1">
      <formula>T47=P47</formula>
    </cfRule>
  </conditionalFormatting>
  <conditionalFormatting sqref="P49:R50">
    <cfRule type="expression" dxfId="115" priority="49" stopIfTrue="1">
      <formula>P49&gt;T49</formula>
    </cfRule>
    <cfRule type="expression" dxfId="114" priority="50" stopIfTrue="1">
      <formula>P49=T49</formula>
    </cfRule>
  </conditionalFormatting>
  <conditionalFormatting sqref="T49:V50">
    <cfRule type="expression" dxfId="113" priority="47" stopIfTrue="1">
      <formula>T49&gt;P49</formula>
    </cfRule>
    <cfRule type="expression" dxfId="112" priority="48" stopIfTrue="1">
      <formula>T49=P49</formula>
    </cfRule>
  </conditionalFormatting>
  <conditionalFormatting sqref="P49:R50">
    <cfRule type="expression" dxfId="111" priority="45" stopIfTrue="1">
      <formula>P49&gt;T49</formula>
    </cfRule>
    <cfRule type="expression" dxfId="110" priority="46" stopIfTrue="1">
      <formula>P49=T49</formula>
    </cfRule>
  </conditionalFormatting>
  <conditionalFormatting sqref="T49:V50">
    <cfRule type="expression" dxfId="109" priority="43" stopIfTrue="1">
      <formula>T49&gt;P49</formula>
    </cfRule>
    <cfRule type="expression" dxfId="108" priority="44" stopIfTrue="1">
      <formula>T49=P49</formula>
    </cfRule>
  </conditionalFormatting>
  <conditionalFormatting sqref="P51:R52">
    <cfRule type="expression" dxfId="107" priority="41" stopIfTrue="1">
      <formula>P51&gt;T51</formula>
    </cfRule>
    <cfRule type="expression" dxfId="106" priority="42" stopIfTrue="1">
      <formula>P51=T51</formula>
    </cfRule>
  </conditionalFormatting>
  <conditionalFormatting sqref="T51:V52">
    <cfRule type="expression" dxfId="105" priority="39" stopIfTrue="1">
      <formula>T51&gt;P51</formula>
    </cfRule>
    <cfRule type="expression" dxfId="104" priority="40" stopIfTrue="1">
      <formula>T51=P51</formula>
    </cfRule>
  </conditionalFormatting>
  <conditionalFormatting sqref="P51:R52">
    <cfRule type="expression" dxfId="103" priority="37" stopIfTrue="1">
      <formula>P51&gt;T51</formula>
    </cfRule>
    <cfRule type="expression" dxfId="102" priority="38" stopIfTrue="1">
      <formula>P51=T51</formula>
    </cfRule>
  </conditionalFormatting>
  <conditionalFormatting sqref="T51:V52">
    <cfRule type="expression" dxfId="101" priority="35" stopIfTrue="1">
      <formula>T51&gt;P51</formula>
    </cfRule>
    <cfRule type="expression" dxfId="100" priority="36" stopIfTrue="1">
      <formula>T51=P51</formula>
    </cfRule>
  </conditionalFormatting>
  <conditionalFormatting sqref="P53:R54">
    <cfRule type="expression" dxfId="99" priority="33" stopIfTrue="1">
      <formula>P53&gt;T53</formula>
    </cfRule>
    <cfRule type="expression" dxfId="98" priority="34" stopIfTrue="1">
      <formula>P53=T53</formula>
    </cfRule>
  </conditionalFormatting>
  <conditionalFormatting sqref="T53:V54">
    <cfRule type="expression" dxfId="97" priority="31" stopIfTrue="1">
      <formula>T53&gt;P53</formula>
    </cfRule>
    <cfRule type="expression" dxfId="96" priority="32" stopIfTrue="1">
      <formula>T53=P53</formula>
    </cfRule>
  </conditionalFormatting>
  <conditionalFormatting sqref="P53:R54">
    <cfRule type="expression" dxfId="95" priority="29" stopIfTrue="1">
      <formula>P53&gt;T53</formula>
    </cfRule>
    <cfRule type="expression" dxfId="94" priority="30" stopIfTrue="1">
      <formula>P53=T53</formula>
    </cfRule>
  </conditionalFormatting>
  <conditionalFormatting sqref="T53:V54">
    <cfRule type="expression" dxfId="93" priority="27" stopIfTrue="1">
      <formula>T53&gt;P53</formula>
    </cfRule>
    <cfRule type="expression" dxfId="92" priority="28" stopIfTrue="1">
      <formula>T53=P53</formula>
    </cfRule>
  </conditionalFormatting>
  <conditionalFormatting sqref="P57:R58">
    <cfRule type="expression" dxfId="91" priority="25" stopIfTrue="1">
      <formula>P57&gt;T57</formula>
    </cfRule>
    <cfRule type="expression" dxfId="90" priority="26" stopIfTrue="1">
      <formula>P57=T57</formula>
    </cfRule>
  </conditionalFormatting>
  <conditionalFormatting sqref="T57:V58">
    <cfRule type="expression" dxfId="89" priority="23" stopIfTrue="1">
      <formula>T57&gt;P57</formula>
    </cfRule>
    <cfRule type="expression" dxfId="88" priority="24" stopIfTrue="1">
      <formula>T57=P57</formula>
    </cfRule>
  </conditionalFormatting>
  <conditionalFormatting sqref="P57:R58">
    <cfRule type="expression" dxfId="87" priority="21" stopIfTrue="1">
      <formula>P57&gt;T57</formula>
    </cfRule>
    <cfRule type="expression" dxfId="86" priority="22" stopIfTrue="1">
      <formula>P57=T57</formula>
    </cfRule>
  </conditionalFormatting>
  <conditionalFormatting sqref="T57:V58">
    <cfRule type="expression" dxfId="85" priority="19" stopIfTrue="1">
      <formula>T57&gt;P57</formula>
    </cfRule>
    <cfRule type="expression" dxfId="84" priority="20" stopIfTrue="1">
      <formula>T57=P57</formula>
    </cfRule>
  </conditionalFormatting>
  <conditionalFormatting sqref="P59:R60">
    <cfRule type="expression" dxfId="83" priority="17" stopIfTrue="1">
      <formula>P59&gt;T59</formula>
    </cfRule>
    <cfRule type="expression" dxfId="82" priority="18" stopIfTrue="1">
      <formula>P59=T59</formula>
    </cfRule>
  </conditionalFormatting>
  <conditionalFormatting sqref="T59:V60">
    <cfRule type="expression" dxfId="81" priority="15" stopIfTrue="1">
      <formula>T59&gt;P59</formula>
    </cfRule>
    <cfRule type="expression" dxfId="80" priority="16" stopIfTrue="1">
      <formula>T59=P59</formula>
    </cfRule>
  </conditionalFormatting>
  <conditionalFormatting sqref="P59:R60">
    <cfRule type="expression" dxfId="79" priority="13" stopIfTrue="1">
      <formula>P59&gt;T59</formula>
    </cfRule>
    <cfRule type="expression" dxfId="78" priority="14" stopIfTrue="1">
      <formula>P59=T59</formula>
    </cfRule>
  </conditionalFormatting>
  <conditionalFormatting sqref="T59:V60">
    <cfRule type="expression" dxfId="77" priority="11" stopIfTrue="1">
      <formula>T59&gt;P59</formula>
    </cfRule>
    <cfRule type="expression" dxfId="76" priority="12" stopIfTrue="1">
      <formula>T59=P59</formula>
    </cfRule>
  </conditionalFormatting>
  <conditionalFormatting sqref="F28">
    <cfRule type="expression" dxfId="75" priority="10" stopIfTrue="1">
      <formula>F28=FALSE</formula>
    </cfRule>
  </conditionalFormatting>
  <conditionalFormatting sqref="F28">
    <cfRule type="expression" dxfId="74" priority="9" stopIfTrue="1">
      <formula>F28=FALSE</formula>
    </cfRule>
  </conditionalFormatting>
  <conditionalFormatting sqref="P55:R56">
    <cfRule type="expression" dxfId="73" priority="7" stopIfTrue="1">
      <formula>P55&gt;T55</formula>
    </cfRule>
    <cfRule type="expression" dxfId="72" priority="8" stopIfTrue="1">
      <formula>P55=T55</formula>
    </cfRule>
  </conditionalFormatting>
  <conditionalFormatting sqref="T55:V56">
    <cfRule type="expression" dxfId="71" priority="5" stopIfTrue="1">
      <formula>T55&gt;P55</formula>
    </cfRule>
    <cfRule type="expression" dxfId="70" priority="6" stopIfTrue="1">
      <formula>T55=P55</formula>
    </cfRule>
  </conditionalFormatting>
  <conditionalFormatting sqref="P55:R56">
    <cfRule type="expression" dxfId="69" priority="3" stopIfTrue="1">
      <formula>P55&gt;T55</formula>
    </cfRule>
    <cfRule type="expression" dxfId="68" priority="4" stopIfTrue="1">
      <formula>P55=T55</formula>
    </cfRule>
  </conditionalFormatting>
  <conditionalFormatting sqref="T55:V56">
    <cfRule type="expression" dxfId="67" priority="1" stopIfTrue="1">
      <formula>T55&gt;P55</formula>
    </cfRule>
    <cfRule type="expression" dxfId="66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BM75"/>
  <sheetViews>
    <sheetView view="pageBreakPreview" zoomScale="85" zoomScaleNormal="100" zoomScaleSheetLayoutView="85" workbookViewId="0">
      <selection activeCell="R2" sqref="R2:AB3"/>
    </sheetView>
  </sheetViews>
  <sheetFormatPr defaultColWidth="1.875" defaultRowHeight="13.5"/>
  <cols>
    <col min="1" max="1" width="1" style="1" customWidth="1"/>
    <col min="2" max="2" width="4.75" style="1" customWidth="1"/>
    <col min="3" max="3" width="2.625" style="1" customWidth="1"/>
    <col min="4" max="4" width="3.5" style="1" customWidth="1"/>
    <col min="5" max="43" width="1.875" style="1" customWidth="1"/>
    <col min="44" max="49" width="2" style="1" customWidth="1"/>
    <col min="50" max="50" width="1.875" style="1" customWidth="1"/>
    <col min="51" max="51" width="1.5" style="1" customWidth="1"/>
    <col min="52" max="52" width="1.875" style="1" customWidth="1"/>
    <col min="53" max="54" width="2.125" style="1" customWidth="1"/>
    <col min="55" max="55" width="0.75" style="1" customWidth="1"/>
    <col min="56" max="56" width="1.875" style="1" customWidth="1"/>
    <col min="57" max="58" width="4.125" style="1" customWidth="1"/>
    <col min="59" max="59" width="9.75" style="1" customWidth="1"/>
    <col min="60" max="60" width="1.875" style="1" customWidth="1"/>
    <col min="61" max="61" width="3.375" style="1" customWidth="1"/>
    <col min="62" max="64" width="9.75" style="1" customWidth="1"/>
    <col min="65" max="65" width="8.375" style="1" customWidth="1"/>
    <col min="66" max="257" width="1.875" style="1"/>
    <col min="258" max="258" width="1" style="1" customWidth="1"/>
    <col min="259" max="299" width="1.875" style="1" customWidth="1"/>
    <col min="300" max="305" width="2" style="1" customWidth="1"/>
    <col min="306" max="306" width="1.875" style="1" customWidth="1"/>
    <col min="307" max="307" width="1.5" style="1" customWidth="1"/>
    <col min="308" max="308" width="1.875" style="1" customWidth="1"/>
    <col min="309" max="310" width="2.125" style="1" customWidth="1"/>
    <col min="311" max="311" width="0.75" style="1" customWidth="1"/>
    <col min="312" max="312" width="1.875" style="1" customWidth="1"/>
    <col min="313" max="314" width="4.125" style="1" customWidth="1"/>
    <col min="315" max="315" width="9.75" style="1" customWidth="1"/>
    <col min="316" max="316" width="1.875" style="1" customWidth="1"/>
    <col min="317" max="317" width="3.375" style="1" customWidth="1"/>
    <col min="318" max="320" width="9.75" style="1" customWidth="1"/>
    <col min="321" max="321" width="8.375" style="1" customWidth="1"/>
    <col min="322" max="513" width="1.875" style="1"/>
    <col min="514" max="514" width="1" style="1" customWidth="1"/>
    <col min="515" max="555" width="1.875" style="1" customWidth="1"/>
    <col min="556" max="561" width="2" style="1" customWidth="1"/>
    <col min="562" max="562" width="1.875" style="1" customWidth="1"/>
    <col min="563" max="563" width="1.5" style="1" customWidth="1"/>
    <col min="564" max="564" width="1.875" style="1" customWidth="1"/>
    <col min="565" max="566" width="2.125" style="1" customWidth="1"/>
    <col min="567" max="567" width="0.75" style="1" customWidth="1"/>
    <col min="568" max="568" width="1.875" style="1" customWidth="1"/>
    <col min="569" max="570" width="4.125" style="1" customWidth="1"/>
    <col min="571" max="571" width="9.75" style="1" customWidth="1"/>
    <col min="572" max="572" width="1.875" style="1" customWidth="1"/>
    <col min="573" max="573" width="3.375" style="1" customWidth="1"/>
    <col min="574" max="576" width="9.75" style="1" customWidth="1"/>
    <col min="577" max="577" width="8.375" style="1" customWidth="1"/>
    <col min="578" max="769" width="1.875" style="1"/>
    <col min="770" max="770" width="1" style="1" customWidth="1"/>
    <col min="771" max="811" width="1.875" style="1" customWidth="1"/>
    <col min="812" max="817" width="2" style="1" customWidth="1"/>
    <col min="818" max="818" width="1.875" style="1" customWidth="1"/>
    <col min="819" max="819" width="1.5" style="1" customWidth="1"/>
    <col min="820" max="820" width="1.875" style="1" customWidth="1"/>
    <col min="821" max="822" width="2.125" style="1" customWidth="1"/>
    <col min="823" max="823" width="0.75" style="1" customWidth="1"/>
    <col min="824" max="824" width="1.875" style="1" customWidth="1"/>
    <col min="825" max="826" width="4.125" style="1" customWidth="1"/>
    <col min="827" max="827" width="9.75" style="1" customWidth="1"/>
    <col min="828" max="828" width="1.875" style="1" customWidth="1"/>
    <col min="829" max="829" width="3.375" style="1" customWidth="1"/>
    <col min="830" max="832" width="9.75" style="1" customWidth="1"/>
    <col min="833" max="833" width="8.375" style="1" customWidth="1"/>
    <col min="834" max="1025" width="1.875" style="1"/>
    <col min="1026" max="1026" width="1" style="1" customWidth="1"/>
    <col min="1027" max="1067" width="1.875" style="1" customWidth="1"/>
    <col min="1068" max="1073" width="2" style="1" customWidth="1"/>
    <col min="1074" max="1074" width="1.875" style="1" customWidth="1"/>
    <col min="1075" max="1075" width="1.5" style="1" customWidth="1"/>
    <col min="1076" max="1076" width="1.875" style="1" customWidth="1"/>
    <col min="1077" max="1078" width="2.125" style="1" customWidth="1"/>
    <col min="1079" max="1079" width="0.75" style="1" customWidth="1"/>
    <col min="1080" max="1080" width="1.875" style="1" customWidth="1"/>
    <col min="1081" max="1082" width="4.125" style="1" customWidth="1"/>
    <col min="1083" max="1083" width="9.75" style="1" customWidth="1"/>
    <col min="1084" max="1084" width="1.875" style="1" customWidth="1"/>
    <col min="1085" max="1085" width="3.375" style="1" customWidth="1"/>
    <col min="1086" max="1088" width="9.75" style="1" customWidth="1"/>
    <col min="1089" max="1089" width="8.375" style="1" customWidth="1"/>
    <col min="1090" max="1281" width="1.875" style="1"/>
    <col min="1282" max="1282" width="1" style="1" customWidth="1"/>
    <col min="1283" max="1323" width="1.875" style="1" customWidth="1"/>
    <col min="1324" max="1329" width="2" style="1" customWidth="1"/>
    <col min="1330" max="1330" width="1.875" style="1" customWidth="1"/>
    <col min="1331" max="1331" width="1.5" style="1" customWidth="1"/>
    <col min="1332" max="1332" width="1.875" style="1" customWidth="1"/>
    <col min="1333" max="1334" width="2.125" style="1" customWidth="1"/>
    <col min="1335" max="1335" width="0.75" style="1" customWidth="1"/>
    <col min="1336" max="1336" width="1.875" style="1" customWidth="1"/>
    <col min="1337" max="1338" width="4.125" style="1" customWidth="1"/>
    <col min="1339" max="1339" width="9.75" style="1" customWidth="1"/>
    <col min="1340" max="1340" width="1.875" style="1" customWidth="1"/>
    <col min="1341" max="1341" width="3.375" style="1" customWidth="1"/>
    <col min="1342" max="1344" width="9.75" style="1" customWidth="1"/>
    <col min="1345" max="1345" width="8.375" style="1" customWidth="1"/>
    <col min="1346" max="1537" width="1.875" style="1"/>
    <col min="1538" max="1538" width="1" style="1" customWidth="1"/>
    <col min="1539" max="1579" width="1.875" style="1" customWidth="1"/>
    <col min="1580" max="1585" width="2" style="1" customWidth="1"/>
    <col min="1586" max="1586" width="1.875" style="1" customWidth="1"/>
    <col min="1587" max="1587" width="1.5" style="1" customWidth="1"/>
    <col min="1588" max="1588" width="1.875" style="1" customWidth="1"/>
    <col min="1589" max="1590" width="2.125" style="1" customWidth="1"/>
    <col min="1591" max="1591" width="0.75" style="1" customWidth="1"/>
    <col min="1592" max="1592" width="1.875" style="1" customWidth="1"/>
    <col min="1593" max="1594" width="4.125" style="1" customWidth="1"/>
    <col min="1595" max="1595" width="9.75" style="1" customWidth="1"/>
    <col min="1596" max="1596" width="1.875" style="1" customWidth="1"/>
    <col min="1597" max="1597" width="3.375" style="1" customWidth="1"/>
    <col min="1598" max="1600" width="9.75" style="1" customWidth="1"/>
    <col min="1601" max="1601" width="8.375" style="1" customWidth="1"/>
    <col min="1602" max="1793" width="1.875" style="1"/>
    <col min="1794" max="1794" width="1" style="1" customWidth="1"/>
    <col min="1795" max="1835" width="1.875" style="1" customWidth="1"/>
    <col min="1836" max="1841" width="2" style="1" customWidth="1"/>
    <col min="1842" max="1842" width="1.875" style="1" customWidth="1"/>
    <col min="1843" max="1843" width="1.5" style="1" customWidth="1"/>
    <col min="1844" max="1844" width="1.875" style="1" customWidth="1"/>
    <col min="1845" max="1846" width="2.125" style="1" customWidth="1"/>
    <col min="1847" max="1847" width="0.75" style="1" customWidth="1"/>
    <col min="1848" max="1848" width="1.875" style="1" customWidth="1"/>
    <col min="1849" max="1850" width="4.125" style="1" customWidth="1"/>
    <col min="1851" max="1851" width="9.75" style="1" customWidth="1"/>
    <col min="1852" max="1852" width="1.875" style="1" customWidth="1"/>
    <col min="1853" max="1853" width="3.375" style="1" customWidth="1"/>
    <col min="1854" max="1856" width="9.75" style="1" customWidth="1"/>
    <col min="1857" max="1857" width="8.375" style="1" customWidth="1"/>
    <col min="1858" max="2049" width="1.875" style="1"/>
    <col min="2050" max="2050" width="1" style="1" customWidth="1"/>
    <col min="2051" max="2091" width="1.875" style="1" customWidth="1"/>
    <col min="2092" max="2097" width="2" style="1" customWidth="1"/>
    <col min="2098" max="2098" width="1.875" style="1" customWidth="1"/>
    <col min="2099" max="2099" width="1.5" style="1" customWidth="1"/>
    <col min="2100" max="2100" width="1.875" style="1" customWidth="1"/>
    <col min="2101" max="2102" width="2.125" style="1" customWidth="1"/>
    <col min="2103" max="2103" width="0.75" style="1" customWidth="1"/>
    <col min="2104" max="2104" width="1.875" style="1" customWidth="1"/>
    <col min="2105" max="2106" width="4.125" style="1" customWidth="1"/>
    <col min="2107" max="2107" width="9.75" style="1" customWidth="1"/>
    <col min="2108" max="2108" width="1.875" style="1" customWidth="1"/>
    <col min="2109" max="2109" width="3.375" style="1" customWidth="1"/>
    <col min="2110" max="2112" width="9.75" style="1" customWidth="1"/>
    <col min="2113" max="2113" width="8.375" style="1" customWidth="1"/>
    <col min="2114" max="2305" width="1.875" style="1"/>
    <col min="2306" max="2306" width="1" style="1" customWidth="1"/>
    <col min="2307" max="2347" width="1.875" style="1" customWidth="1"/>
    <col min="2348" max="2353" width="2" style="1" customWidth="1"/>
    <col min="2354" max="2354" width="1.875" style="1" customWidth="1"/>
    <col min="2355" max="2355" width="1.5" style="1" customWidth="1"/>
    <col min="2356" max="2356" width="1.875" style="1" customWidth="1"/>
    <col min="2357" max="2358" width="2.125" style="1" customWidth="1"/>
    <col min="2359" max="2359" width="0.75" style="1" customWidth="1"/>
    <col min="2360" max="2360" width="1.875" style="1" customWidth="1"/>
    <col min="2361" max="2362" width="4.125" style="1" customWidth="1"/>
    <col min="2363" max="2363" width="9.75" style="1" customWidth="1"/>
    <col min="2364" max="2364" width="1.875" style="1" customWidth="1"/>
    <col min="2365" max="2365" width="3.375" style="1" customWidth="1"/>
    <col min="2366" max="2368" width="9.75" style="1" customWidth="1"/>
    <col min="2369" max="2369" width="8.375" style="1" customWidth="1"/>
    <col min="2370" max="2561" width="1.875" style="1"/>
    <col min="2562" max="2562" width="1" style="1" customWidth="1"/>
    <col min="2563" max="2603" width="1.875" style="1" customWidth="1"/>
    <col min="2604" max="2609" width="2" style="1" customWidth="1"/>
    <col min="2610" max="2610" width="1.875" style="1" customWidth="1"/>
    <col min="2611" max="2611" width="1.5" style="1" customWidth="1"/>
    <col min="2612" max="2612" width="1.875" style="1" customWidth="1"/>
    <col min="2613" max="2614" width="2.125" style="1" customWidth="1"/>
    <col min="2615" max="2615" width="0.75" style="1" customWidth="1"/>
    <col min="2616" max="2616" width="1.875" style="1" customWidth="1"/>
    <col min="2617" max="2618" width="4.125" style="1" customWidth="1"/>
    <col min="2619" max="2619" width="9.75" style="1" customWidth="1"/>
    <col min="2620" max="2620" width="1.875" style="1" customWidth="1"/>
    <col min="2621" max="2621" width="3.375" style="1" customWidth="1"/>
    <col min="2622" max="2624" width="9.75" style="1" customWidth="1"/>
    <col min="2625" max="2625" width="8.375" style="1" customWidth="1"/>
    <col min="2626" max="2817" width="1.875" style="1"/>
    <col min="2818" max="2818" width="1" style="1" customWidth="1"/>
    <col min="2819" max="2859" width="1.875" style="1" customWidth="1"/>
    <col min="2860" max="2865" width="2" style="1" customWidth="1"/>
    <col min="2866" max="2866" width="1.875" style="1" customWidth="1"/>
    <col min="2867" max="2867" width="1.5" style="1" customWidth="1"/>
    <col min="2868" max="2868" width="1.875" style="1" customWidth="1"/>
    <col min="2869" max="2870" width="2.125" style="1" customWidth="1"/>
    <col min="2871" max="2871" width="0.75" style="1" customWidth="1"/>
    <col min="2872" max="2872" width="1.875" style="1" customWidth="1"/>
    <col min="2873" max="2874" width="4.125" style="1" customWidth="1"/>
    <col min="2875" max="2875" width="9.75" style="1" customWidth="1"/>
    <col min="2876" max="2876" width="1.875" style="1" customWidth="1"/>
    <col min="2877" max="2877" width="3.375" style="1" customWidth="1"/>
    <col min="2878" max="2880" width="9.75" style="1" customWidth="1"/>
    <col min="2881" max="2881" width="8.375" style="1" customWidth="1"/>
    <col min="2882" max="3073" width="1.875" style="1"/>
    <col min="3074" max="3074" width="1" style="1" customWidth="1"/>
    <col min="3075" max="3115" width="1.875" style="1" customWidth="1"/>
    <col min="3116" max="3121" width="2" style="1" customWidth="1"/>
    <col min="3122" max="3122" width="1.875" style="1" customWidth="1"/>
    <col min="3123" max="3123" width="1.5" style="1" customWidth="1"/>
    <col min="3124" max="3124" width="1.875" style="1" customWidth="1"/>
    <col min="3125" max="3126" width="2.125" style="1" customWidth="1"/>
    <col min="3127" max="3127" width="0.75" style="1" customWidth="1"/>
    <col min="3128" max="3128" width="1.875" style="1" customWidth="1"/>
    <col min="3129" max="3130" width="4.125" style="1" customWidth="1"/>
    <col min="3131" max="3131" width="9.75" style="1" customWidth="1"/>
    <col min="3132" max="3132" width="1.875" style="1" customWidth="1"/>
    <col min="3133" max="3133" width="3.375" style="1" customWidth="1"/>
    <col min="3134" max="3136" width="9.75" style="1" customWidth="1"/>
    <col min="3137" max="3137" width="8.375" style="1" customWidth="1"/>
    <col min="3138" max="3329" width="1.875" style="1"/>
    <col min="3330" max="3330" width="1" style="1" customWidth="1"/>
    <col min="3331" max="3371" width="1.875" style="1" customWidth="1"/>
    <col min="3372" max="3377" width="2" style="1" customWidth="1"/>
    <col min="3378" max="3378" width="1.875" style="1" customWidth="1"/>
    <col min="3379" max="3379" width="1.5" style="1" customWidth="1"/>
    <col min="3380" max="3380" width="1.875" style="1" customWidth="1"/>
    <col min="3381" max="3382" width="2.125" style="1" customWidth="1"/>
    <col min="3383" max="3383" width="0.75" style="1" customWidth="1"/>
    <col min="3384" max="3384" width="1.875" style="1" customWidth="1"/>
    <col min="3385" max="3386" width="4.125" style="1" customWidth="1"/>
    <col min="3387" max="3387" width="9.75" style="1" customWidth="1"/>
    <col min="3388" max="3388" width="1.875" style="1" customWidth="1"/>
    <col min="3389" max="3389" width="3.375" style="1" customWidth="1"/>
    <col min="3390" max="3392" width="9.75" style="1" customWidth="1"/>
    <col min="3393" max="3393" width="8.375" style="1" customWidth="1"/>
    <col min="3394" max="3585" width="1.875" style="1"/>
    <col min="3586" max="3586" width="1" style="1" customWidth="1"/>
    <col min="3587" max="3627" width="1.875" style="1" customWidth="1"/>
    <col min="3628" max="3633" width="2" style="1" customWidth="1"/>
    <col min="3634" max="3634" width="1.875" style="1" customWidth="1"/>
    <col min="3635" max="3635" width="1.5" style="1" customWidth="1"/>
    <col min="3636" max="3636" width="1.875" style="1" customWidth="1"/>
    <col min="3637" max="3638" width="2.125" style="1" customWidth="1"/>
    <col min="3639" max="3639" width="0.75" style="1" customWidth="1"/>
    <col min="3640" max="3640" width="1.875" style="1" customWidth="1"/>
    <col min="3641" max="3642" width="4.125" style="1" customWidth="1"/>
    <col min="3643" max="3643" width="9.75" style="1" customWidth="1"/>
    <col min="3644" max="3644" width="1.875" style="1" customWidth="1"/>
    <col min="3645" max="3645" width="3.375" style="1" customWidth="1"/>
    <col min="3646" max="3648" width="9.75" style="1" customWidth="1"/>
    <col min="3649" max="3649" width="8.375" style="1" customWidth="1"/>
    <col min="3650" max="3841" width="1.875" style="1"/>
    <col min="3842" max="3842" width="1" style="1" customWidth="1"/>
    <col min="3843" max="3883" width="1.875" style="1" customWidth="1"/>
    <col min="3884" max="3889" width="2" style="1" customWidth="1"/>
    <col min="3890" max="3890" width="1.875" style="1" customWidth="1"/>
    <col min="3891" max="3891" width="1.5" style="1" customWidth="1"/>
    <col min="3892" max="3892" width="1.875" style="1" customWidth="1"/>
    <col min="3893" max="3894" width="2.125" style="1" customWidth="1"/>
    <col min="3895" max="3895" width="0.75" style="1" customWidth="1"/>
    <col min="3896" max="3896" width="1.875" style="1" customWidth="1"/>
    <col min="3897" max="3898" width="4.125" style="1" customWidth="1"/>
    <col min="3899" max="3899" width="9.75" style="1" customWidth="1"/>
    <col min="3900" max="3900" width="1.875" style="1" customWidth="1"/>
    <col min="3901" max="3901" width="3.375" style="1" customWidth="1"/>
    <col min="3902" max="3904" width="9.75" style="1" customWidth="1"/>
    <col min="3905" max="3905" width="8.375" style="1" customWidth="1"/>
    <col min="3906" max="4097" width="1.875" style="1"/>
    <col min="4098" max="4098" width="1" style="1" customWidth="1"/>
    <col min="4099" max="4139" width="1.875" style="1" customWidth="1"/>
    <col min="4140" max="4145" width="2" style="1" customWidth="1"/>
    <col min="4146" max="4146" width="1.875" style="1" customWidth="1"/>
    <col min="4147" max="4147" width="1.5" style="1" customWidth="1"/>
    <col min="4148" max="4148" width="1.875" style="1" customWidth="1"/>
    <col min="4149" max="4150" width="2.125" style="1" customWidth="1"/>
    <col min="4151" max="4151" width="0.75" style="1" customWidth="1"/>
    <col min="4152" max="4152" width="1.875" style="1" customWidth="1"/>
    <col min="4153" max="4154" width="4.125" style="1" customWidth="1"/>
    <col min="4155" max="4155" width="9.75" style="1" customWidth="1"/>
    <col min="4156" max="4156" width="1.875" style="1" customWidth="1"/>
    <col min="4157" max="4157" width="3.375" style="1" customWidth="1"/>
    <col min="4158" max="4160" width="9.75" style="1" customWidth="1"/>
    <col min="4161" max="4161" width="8.375" style="1" customWidth="1"/>
    <col min="4162" max="4353" width="1.875" style="1"/>
    <col min="4354" max="4354" width="1" style="1" customWidth="1"/>
    <col min="4355" max="4395" width="1.875" style="1" customWidth="1"/>
    <col min="4396" max="4401" width="2" style="1" customWidth="1"/>
    <col min="4402" max="4402" width="1.875" style="1" customWidth="1"/>
    <col min="4403" max="4403" width="1.5" style="1" customWidth="1"/>
    <col min="4404" max="4404" width="1.875" style="1" customWidth="1"/>
    <col min="4405" max="4406" width="2.125" style="1" customWidth="1"/>
    <col min="4407" max="4407" width="0.75" style="1" customWidth="1"/>
    <col min="4408" max="4408" width="1.875" style="1" customWidth="1"/>
    <col min="4409" max="4410" width="4.125" style="1" customWidth="1"/>
    <col min="4411" max="4411" width="9.75" style="1" customWidth="1"/>
    <col min="4412" max="4412" width="1.875" style="1" customWidth="1"/>
    <col min="4413" max="4413" width="3.375" style="1" customWidth="1"/>
    <col min="4414" max="4416" width="9.75" style="1" customWidth="1"/>
    <col min="4417" max="4417" width="8.375" style="1" customWidth="1"/>
    <col min="4418" max="4609" width="1.875" style="1"/>
    <col min="4610" max="4610" width="1" style="1" customWidth="1"/>
    <col min="4611" max="4651" width="1.875" style="1" customWidth="1"/>
    <col min="4652" max="4657" width="2" style="1" customWidth="1"/>
    <col min="4658" max="4658" width="1.875" style="1" customWidth="1"/>
    <col min="4659" max="4659" width="1.5" style="1" customWidth="1"/>
    <col min="4660" max="4660" width="1.875" style="1" customWidth="1"/>
    <col min="4661" max="4662" width="2.125" style="1" customWidth="1"/>
    <col min="4663" max="4663" width="0.75" style="1" customWidth="1"/>
    <col min="4664" max="4664" width="1.875" style="1" customWidth="1"/>
    <col min="4665" max="4666" width="4.125" style="1" customWidth="1"/>
    <col min="4667" max="4667" width="9.75" style="1" customWidth="1"/>
    <col min="4668" max="4668" width="1.875" style="1" customWidth="1"/>
    <col min="4669" max="4669" width="3.375" style="1" customWidth="1"/>
    <col min="4670" max="4672" width="9.75" style="1" customWidth="1"/>
    <col min="4673" max="4673" width="8.375" style="1" customWidth="1"/>
    <col min="4674" max="4865" width="1.875" style="1"/>
    <col min="4866" max="4866" width="1" style="1" customWidth="1"/>
    <col min="4867" max="4907" width="1.875" style="1" customWidth="1"/>
    <col min="4908" max="4913" width="2" style="1" customWidth="1"/>
    <col min="4914" max="4914" width="1.875" style="1" customWidth="1"/>
    <col min="4915" max="4915" width="1.5" style="1" customWidth="1"/>
    <col min="4916" max="4916" width="1.875" style="1" customWidth="1"/>
    <col min="4917" max="4918" width="2.125" style="1" customWidth="1"/>
    <col min="4919" max="4919" width="0.75" style="1" customWidth="1"/>
    <col min="4920" max="4920" width="1.875" style="1" customWidth="1"/>
    <col min="4921" max="4922" width="4.125" style="1" customWidth="1"/>
    <col min="4923" max="4923" width="9.75" style="1" customWidth="1"/>
    <col min="4924" max="4924" width="1.875" style="1" customWidth="1"/>
    <col min="4925" max="4925" width="3.375" style="1" customWidth="1"/>
    <col min="4926" max="4928" width="9.75" style="1" customWidth="1"/>
    <col min="4929" max="4929" width="8.375" style="1" customWidth="1"/>
    <col min="4930" max="5121" width="1.875" style="1"/>
    <col min="5122" max="5122" width="1" style="1" customWidth="1"/>
    <col min="5123" max="5163" width="1.875" style="1" customWidth="1"/>
    <col min="5164" max="5169" width="2" style="1" customWidth="1"/>
    <col min="5170" max="5170" width="1.875" style="1" customWidth="1"/>
    <col min="5171" max="5171" width="1.5" style="1" customWidth="1"/>
    <col min="5172" max="5172" width="1.875" style="1" customWidth="1"/>
    <col min="5173" max="5174" width="2.125" style="1" customWidth="1"/>
    <col min="5175" max="5175" width="0.75" style="1" customWidth="1"/>
    <col min="5176" max="5176" width="1.875" style="1" customWidth="1"/>
    <col min="5177" max="5178" width="4.125" style="1" customWidth="1"/>
    <col min="5179" max="5179" width="9.75" style="1" customWidth="1"/>
    <col min="5180" max="5180" width="1.875" style="1" customWidth="1"/>
    <col min="5181" max="5181" width="3.375" style="1" customWidth="1"/>
    <col min="5182" max="5184" width="9.75" style="1" customWidth="1"/>
    <col min="5185" max="5185" width="8.375" style="1" customWidth="1"/>
    <col min="5186" max="5377" width="1.875" style="1"/>
    <col min="5378" max="5378" width="1" style="1" customWidth="1"/>
    <col min="5379" max="5419" width="1.875" style="1" customWidth="1"/>
    <col min="5420" max="5425" width="2" style="1" customWidth="1"/>
    <col min="5426" max="5426" width="1.875" style="1" customWidth="1"/>
    <col min="5427" max="5427" width="1.5" style="1" customWidth="1"/>
    <col min="5428" max="5428" width="1.875" style="1" customWidth="1"/>
    <col min="5429" max="5430" width="2.125" style="1" customWidth="1"/>
    <col min="5431" max="5431" width="0.75" style="1" customWidth="1"/>
    <col min="5432" max="5432" width="1.875" style="1" customWidth="1"/>
    <col min="5433" max="5434" width="4.125" style="1" customWidth="1"/>
    <col min="5435" max="5435" width="9.75" style="1" customWidth="1"/>
    <col min="5436" max="5436" width="1.875" style="1" customWidth="1"/>
    <col min="5437" max="5437" width="3.375" style="1" customWidth="1"/>
    <col min="5438" max="5440" width="9.75" style="1" customWidth="1"/>
    <col min="5441" max="5441" width="8.375" style="1" customWidth="1"/>
    <col min="5442" max="5633" width="1.875" style="1"/>
    <col min="5634" max="5634" width="1" style="1" customWidth="1"/>
    <col min="5635" max="5675" width="1.875" style="1" customWidth="1"/>
    <col min="5676" max="5681" width="2" style="1" customWidth="1"/>
    <col min="5682" max="5682" width="1.875" style="1" customWidth="1"/>
    <col min="5683" max="5683" width="1.5" style="1" customWidth="1"/>
    <col min="5684" max="5684" width="1.875" style="1" customWidth="1"/>
    <col min="5685" max="5686" width="2.125" style="1" customWidth="1"/>
    <col min="5687" max="5687" width="0.75" style="1" customWidth="1"/>
    <col min="5688" max="5688" width="1.875" style="1" customWidth="1"/>
    <col min="5689" max="5690" width="4.125" style="1" customWidth="1"/>
    <col min="5691" max="5691" width="9.75" style="1" customWidth="1"/>
    <col min="5692" max="5692" width="1.875" style="1" customWidth="1"/>
    <col min="5693" max="5693" width="3.375" style="1" customWidth="1"/>
    <col min="5694" max="5696" width="9.75" style="1" customWidth="1"/>
    <col min="5697" max="5697" width="8.375" style="1" customWidth="1"/>
    <col min="5698" max="5889" width="1.875" style="1"/>
    <col min="5890" max="5890" width="1" style="1" customWidth="1"/>
    <col min="5891" max="5931" width="1.875" style="1" customWidth="1"/>
    <col min="5932" max="5937" width="2" style="1" customWidth="1"/>
    <col min="5938" max="5938" width="1.875" style="1" customWidth="1"/>
    <col min="5939" max="5939" width="1.5" style="1" customWidth="1"/>
    <col min="5940" max="5940" width="1.875" style="1" customWidth="1"/>
    <col min="5941" max="5942" width="2.125" style="1" customWidth="1"/>
    <col min="5943" max="5943" width="0.75" style="1" customWidth="1"/>
    <col min="5944" max="5944" width="1.875" style="1" customWidth="1"/>
    <col min="5945" max="5946" width="4.125" style="1" customWidth="1"/>
    <col min="5947" max="5947" width="9.75" style="1" customWidth="1"/>
    <col min="5948" max="5948" width="1.875" style="1" customWidth="1"/>
    <col min="5949" max="5949" width="3.375" style="1" customWidth="1"/>
    <col min="5950" max="5952" width="9.75" style="1" customWidth="1"/>
    <col min="5953" max="5953" width="8.375" style="1" customWidth="1"/>
    <col min="5954" max="6145" width="1.875" style="1"/>
    <col min="6146" max="6146" width="1" style="1" customWidth="1"/>
    <col min="6147" max="6187" width="1.875" style="1" customWidth="1"/>
    <col min="6188" max="6193" width="2" style="1" customWidth="1"/>
    <col min="6194" max="6194" width="1.875" style="1" customWidth="1"/>
    <col min="6195" max="6195" width="1.5" style="1" customWidth="1"/>
    <col min="6196" max="6196" width="1.875" style="1" customWidth="1"/>
    <col min="6197" max="6198" width="2.125" style="1" customWidth="1"/>
    <col min="6199" max="6199" width="0.75" style="1" customWidth="1"/>
    <col min="6200" max="6200" width="1.875" style="1" customWidth="1"/>
    <col min="6201" max="6202" width="4.125" style="1" customWidth="1"/>
    <col min="6203" max="6203" width="9.75" style="1" customWidth="1"/>
    <col min="6204" max="6204" width="1.875" style="1" customWidth="1"/>
    <col min="6205" max="6205" width="3.375" style="1" customWidth="1"/>
    <col min="6206" max="6208" width="9.75" style="1" customWidth="1"/>
    <col min="6209" max="6209" width="8.375" style="1" customWidth="1"/>
    <col min="6210" max="6401" width="1.875" style="1"/>
    <col min="6402" max="6402" width="1" style="1" customWidth="1"/>
    <col min="6403" max="6443" width="1.875" style="1" customWidth="1"/>
    <col min="6444" max="6449" width="2" style="1" customWidth="1"/>
    <col min="6450" max="6450" width="1.875" style="1" customWidth="1"/>
    <col min="6451" max="6451" width="1.5" style="1" customWidth="1"/>
    <col min="6452" max="6452" width="1.875" style="1" customWidth="1"/>
    <col min="6453" max="6454" width="2.125" style="1" customWidth="1"/>
    <col min="6455" max="6455" width="0.75" style="1" customWidth="1"/>
    <col min="6456" max="6456" width="1.875" style="1" customWidth="1"/>
    <col min="6457" max="6458" width="4.125" style="1" customWidth="1"/>
    <col min="6459" max="6459" width="9.75" style="1" customWidth="1"/>
    <col min="6460" max="6460" width="1.875" style="1" customWidth="1"/>
    <col min="6461" max="6461" width="3.375" style="1" customWidth="1"/>
    <col min="6462" max="6464" width="9.75" style="1" customWidth="1"/>
    <col min="6465" max="6465" width="8.375" style="1" customWidth="1"/>
    <col min="6466" max="6657" width="1.875" style="1"/>
    <col min="6658" max="6658" width="1" style="1" customWidth="1"/>
    <col min="6659" max="6699" width="1.875" style="1" customWidth="1"/>
    <col min="6700" max="6705" width="2" style="1" customWidth="1"/>
    <col min="6706" max="6706" width="1.875" style="1" customWidth="1"/>
    <col min="6707" max="6707" width="1.5" style="1" customWidth="1"/>
    <col min="6708" max="6708" width="1.875" style="1" customWidth="1"/>
    <col min="6709" max="6710" width="2.125" style="1" customWidth="1"/>
    <col min="6711" max="6711" width="0.75" style="1" customWidth="1"/>
    <col min="6712" max="6712" width="1.875" style="1" customWidth="1"/>
    <col min="6713" max="6714" width="4.125" style="1" customWidth="1"/>
    <col min="6715" max="6715" width="9.75" style="1" customWidth="1"/>
    <col min="6716" max="6716" width="1.875" style="1" customWidth="1"/>
    <col min="6717" max="6717" width="3.375" style="1" customWidth="1"/>
    <col min="6718" max="6720" width="9.75" style="1" customWidth="1"/>
    <col min="6721" max="6721" width="8.375" style="1" customWidth="1"/>
    <col min="6722" max="6913" width="1.875" style="1"/>
    <col min="6914" max="6914" width="1" style="1" customWidth="1"/>
    <col min="6915" max="6955" width="1.875" style="1" customWidth="1"/>
    <col min="6956" max="6961" width="2" style="1" customWidth="1"/>
    <col min="6962" max="6962" width="1.875" style="1" customWidth="1"/>
    <col min="6963" max="6963" width="1.5" style="1" customWidth="1"/>
    <col min="6964" max="6964" width="1.875" style="1" customWidth="1"/>
    <col min="6965" max="6966" width="2.125" style="1" customWidth="1"/>
    <col min="6967" max="6967" width="0.75" style="1" customWidth="1"/>
    <col min="6968" max="6968" width="1.875" style="1" customWidth="1"/>
    <col min="6969" max="6970" width="4.125" style="1" customWidth="1"/>
    <col min="6971" max="6971" width="9.75" style="1" customWidth="1"/>
    <col min="6972" max="6972" width="1.875" style="1" customWidth="1"/>
    <col min="6973" max="6973" width="3.375" style="1" customWidth="1"/>
    <col min="6974" max="6976" width="9.75" style="1" customWidth="1"/>
    <col min="6977" max="6977" width="8.375" style="1" customWidth="1"/>
    <col min="6978" max="7169" width="1.875" style="1"/>
    <col min="7170" max="7170" width="1" style="1" customWidth="1"/>
    <col min="7171" max="7211" width="1.875" style="1" customWidth="1"/>
    <col min="7212" max="7217" width="2" style="1" customWidth="1"/>
    <col min="7218" max="7218" width="1.875" style="1" customWidth="1"/>
    <col min="7219" max="7219" width="1.5" style="1" customWidth="1"/>
    <col min="7220" max="7220" width="1.875" style="1" customWidth="1"/>
    <col min="7221" max="7222" width="2.125" style="1" customWidth="1"/>
    <col min="7223" max="7223" width="0.75" style="1" customWidth="1"/>
    <col min="7224" max="7224" width="1.875" style="1" customWidth="1"/>
    <col min="7225" max="7226" width="4.125" style="1" customWidth="1"/>
    <col min="7227" max="7227" width="9.75" style="1" customWidth="1"/>
    <col min="7228" max="7228" width="1.875" style="1" customWidth="1"/>
    <col min="7229" max="7229" width="3.375" style="1" customWidth="1"/>
    <col min="7230" max="7232" width="9.75" style="1" customWidth="1"/>
    <col min="7233" max="7233" width="8.375" style="1" customWidth="1"/>
    <col min="7234" max="7425" width="1.875" style="1"/>
    <col min="7426" max="7426" width="1" style="1" customWidth="1"/>
    <col min="7427" max="7467" width="1.875" style="1" customWidth="1"/>
    <col min="7468" max="7473" width="2" style="1" customWidth="1"/>
    <col min="7474" max="7474" width="1.875" style="1" customWidth="1"/>
    <col min="7475" max="7475" width="1.5" style="1" customWidth="1"/>
    <col min="7476" max="7476" width="1.875" style="1" customWidth="1"/>
    <col min="7477" max="7478" width="2.125" style="1" customWidth="1"/>
    <col min="7479" max="7479" width="0.75" style="1" customWidth="1"/>
    <col min="7480" max="7480" width="1.875" style="1" customWidth="1"/>
    <col min="7481" max="7482" width="4.125" style="1" customWidth="1"/>
    <col min="7483" max="7483" width="9.75" style="1" customWidth="1"/>
    <col min="7484" max="7484" width="1.875" style="1" customWidth="1"/>
    <col min="7485" max="7485" width="3.375" style="1" customWidth="1"/>
    <col min="7486" max="7488" width="9.75" style="1" customWidth="1"/>
    <col min="7489" max="7489" width="8.375" style="1" customWidth="1"/>
    <col min="7490" max="7681" width="1.875" style="1"/>
    <col min="7682" max="7682" width="1" style="1" customWidth="1"/>
    <col min="7683" max="7723" width="1.875" style="1" customWidth="1"/>
    <col min="7724" max="7729" width="2" style="1" customWidth="1"/>
    <col min="7730" max="7730" width="1.875" style="1" customWidth="1"/>
    <col min="7731" max="7731" width="1.5" style="1" customWidth="1"/>
    <col min="7732" max="7732" width="1.875" style="1" customWidth="1"/>
    <col min="7733" max="7734" width="2.125" style="1" customWidth="1"/>
    <col min="7735" max="7735" width="0.75" style="1" customWidth="1"/>
    <col min="7736" max="7736" width="1.875" style="1" customWidth="1"/>
    <col min="7737" max="7738" width="4.125" style="1" customWidth="1"/>
    <col min="7739" max="7739" width="9.75" style="1" customWidth="1"/>
    <col min="7740" max="7740" width="1.875" style="1" customWidth="1"/>
    <col min="7741" max="7741" width="3.375" style="1" customWidth="1"/>
    <col min="7742" max="7744" width="9.75" style="1" customWidth="1"/>
    <col min="7745" max="7745" width="8.375" style="1" customWidth="1"/>
    <col min="7746" max="7937" width="1.875" style="1"/>
    <col min="7938" max="7938" width="1" style="1" customWidth="1"/>
    <col min="7939" max="7979" width="1.875" style="1" customWidth="1"/>
    <col min="7980" max="7985" width="2" style="1" customWidth="1"/>
    <col min="7986" max="7986" width="1.875" style="1" customWidth="1"/>
    <col min="7987" max="7987" width="1.5" style="1" customWidth="1"/>
    <col min="7988" max="7988" width="1.875" style="1" customWidth="1"/>
    <col min="7989" max="7990" width="2.125" style="1" customWidth="1"/>
    <col min="7991" max="7991" width="0.75" style="1" customWidth="1"/>
    <col min="7992" max="7992" width="1.875" style="1" customWidth="1"/>
    <col min="7993" max="7994" width="4.125" style="1" customWidth="1"/>
    <col min="7995" max="7995" width="9.75" style="1" customWidth="1"/>
    <col min="7996" max="7996" width="1.875" style="1" customWidth="1"/>
    <col min="7997" max="7997" width="3.375" style="1" customWidth="1"/>
    <col min="7998" max="8000" width="9.75" style="1" customWidth="1"/>
    <col min="8001" max="8001" width="8.375" style="1" customWidth="1"/>
    <col min="8002" max="8193" width="1.875" style="1"/>
    <col min="8194" max="8194" width="1" style="1" customWidth="1"/>
    <col min="8195" max="8235" width="1.875" style="1" customWidth="1"/>
    <col min="8236" max="8241" width="2" style="1" customWidth="1"/>
    <col min="8242" max="8242" width="1.875" style="1" customWidth="1"/>
    <col min="8243" max="8243" width="1.5" style="1" customWidth="1"/>
    <col min="8244" max="8244" width="1.875" style="1" customWidth="1"/>
    <col min="8245" max="8246" width="2.125" style="1" customWidth="1"/>
    <col min="8247" max="8247" width="0.75" style="1" customWidth="1"/>
    <col min="8248" max="8248" width="1.875" style="1" customWidth="1"/>
    <col min="8249" max="8250" width="4.125" style="1" customWidth="1"/>
    <col min="8251" max="8251" width="9.75" style="1" customWidth="1"/>
    <col min="8252" max="8252" width="1.875" style="1" customWidth="1"/>
    <col min="8253" max="8253" width="3.375" style="1" customWidth="1"/>
    <col min="8254" max="8256" width="9.75" style="1" customWidth="1"/>
    <col min="8257" max="8257" width="8.375" style="1" customWidth="1"/>
    <col min="8258" max="8449" width="1.875" style="1"/>
    <col min="8450" max="8450" width="1" style="1" customWidth="1"/>
    <col min="8451" max="8491" width="1.875" style="1" customWidth="1"/>
    <col min="8492" max="8497" width="2" style="1" customWidth="1"/>
    <col min="8498" max="8498" width="1.875" style="1" customWidth="1"/>
    <col min="8499" max="8499" width="1.5" style="1" customWidth="1"/>
    <col min="8500" max="8500" width="1.875" style="1" customWidth="1"/>
    <col min="8501" max="8502" width="2.125" style="1" customWidth="1"/>
    <col min="8503" max="8503" width="0.75" style="1" customWidth="1"/>
    <col min="8504" max="8504" width="1.875" style="1" customWidth="1"/>
    <col min="8505" max="8506" width="4.125" style="1" customWidth="1"/>
    <col min="8507" max="8507" width="9.75" style="1" customWidth="1"/>
    <col min="8508" max="8508" width="1.875" style="1" customWidth="1"/>
    <col min="8509" max="8509" width="3.375" style="1" customWidth="1"/>
    <col min="8510" max="8512" width="9.75" style="1" customWidth="1"/>
    <col min="8513" max="8513" width="8.375" style="1" customWidth="1"/>
    <col min="8514" max="8705" width="1.875" style="1"/>
    <col min="8706" max="8706" width="1" style="1" customWidth="1"/>
    <col min="8707" max="8747" width="1.875" style="1" customWidth="1"/>
    <col min="8748" max="8753" width="2" style="1" customWidth="1"/>
    <col min="8754" max="8754" width="1.875" style="1" customWidth="1"/>
    <col min="8755" max="8755" width="1.5" style="1" customWidth="1"/>
    <col min="8756" max="8756" width="1.875" style="1" customWidth="1"/>
    <col min="8757" max="8758" width="2.125" style="1" customWidth="1"/>
    <col min="8759" max="8759" width="0.75" style="1" customWidth="1"/>
    <col min="8760" max="8760" width="1.875" style="1" customWidth="1"/>
    <col min="8761" max="8762" width="4.125" style="1" customWidth="1"/>
    <col min="8763" max="8763" width="9.75" style="1" customWidth="1"/>
    <col min="8764" max="8764" width="1.875" style="1" customWidth="1"/>
    <col min="8765" max="8765" width="3.375" style="1" customWidth="1"/>
    <col min="8766" max="8768" width="9.75" style="1" customWidth="1"/>
    <col min="8769" max="8769" width="8.375" style="1" customWidth="1"/>
    <col min="8770" max="8961" width="1.875" style="1"/>
    <col min="8962" max="8962" width="1" style="1" customWidth="1"/>
    <col min="8963" max="9003" width="1.875" style="1" customWidth="1"/>
    <col min="9004" max="9009" width="2" style="1" customWidth="1"/>
    <col min="9010" max="9010" width="1.875" style="1" customWidth="1"/>
    <col min="9011" max="9011" width="1.5" style="1" customWidth="1"/>
    <col min="9012" max="9012" width="1.875" style="1" customWidth="1"/>
    <col min="9013" max="9014" width="2.125" style="1" customWidth="1"/>
    <col min="9015" max="9015" width="0.75" style="1" customWidth="1"/>
    <col min="9016" max="9016" width="1.875" style="1" customWidth="1"/>
    <col min="9017" max="9018" width="4.125" style="1" customWidth="1"/>
    <col min="9019" max="9019" width="9.75" style="1" customWidth="1"/>
    <col min="9020" max="9020" width="1.875" style="1" customWidth="1"/>
    <col min="9021" max="9021" width="3.375" style="1" customWidth="1"/>
    <col min="9022" max="9024" width="9.75" style="1" customWidth="1"/>
    <col min="9025" max="9025" width="8.375" style="1" customWidth="1"/>
    <col min="9026" max="9217" width="1.875" style="1"/>
    <col min="9218" max="9218" width="1" style="1" customWidth="1"/>
    <col min="9219" max="9259" width="1.875" style="1" customWidth="1"/>
    <col min="9260" max="9265" width="2" style="1" customWidth="1"/>
    <col min="9266" max="9266" width="1.875" style="1" customWidth="1"/>
    <col min="9267" max="9267" width="1.5" style="1" customWidth="1"/>
    <col min="9268" max="9268" width="1.875" style="1" customWidth="1"/>
    <col min="9269" max="9270" width="2.125" style="1" customWidth="1"/>
    <col min="9271" max="9271" width="0.75" style="1" customWidth="1"/>
    <col min="9272" max="9272" width="1.875" style="1" customWidth="1"/>
    <col min="9273" max="9274" width="4.125" style="1" customWidth="1"/>
    <col min="9275" max="9275" width="9.75" style="1" customWidth="1"/>
    <col min="9276" max="9276" width="1.875" style="1" customWidth="1"/>
    <col min="9277" max="9277" width="3.375" style="1" customWidth="1"/>
    <col min="9278" max="9280" width="9.75" style="1" customWidth="1"/>
    <col min="9281" max="9281" width="8.375" style="1" customWidth="1"/>
    <col min="9282" max="9473" width="1.875" style="1"/>
    <col min="9474" max="9474" width="1" style="1" customWidth="1"/>
    <col min="9475" max="9515" width="1.875" style="1" customWidth="1"/>
    <col min="9516" max="9521" width="2" style="1" customWidth="1"/>
    <col min="9522" max="9522" width="1.875" style="1" customWidth="1"/>
    <col min="9523" max="9523" width="1.5" style="1" customWidth="1"/>
    <col min="9524" max="9524" width="1.875" style="1" customWidth="1"/>
    <col min="9525" max="9526" width="2.125" style="1" customWidth="1"/>
    <col min="9527" max="9527" width="0.75" style="1" customWidth="1"/>
    <col min="9528" max="9528" width="1.875" style="1" customWidth="1"/>
    <col min="9529" max="9530" width="4.125" style="1" customWidth="1"/>
    <col min="9531" max="9531" width="9.75" style="1" customWidth="1"/>
    <col min="9532" max="9532" width="1.875" style="1" customWidth="1"/>
    <col min="9533" max="9533" width="3.375" style="1" customWidth="1"/>
    <col min="9534" max="9536" width="9.75" style="1" customWidth="1"/>
    <col min="9537" max="9537" width="8.375" style="1" customWidth="1"/>
    <col min="9538" max="9729" width="1.875" style="1"/>
    <col min="9730" max="9730" width="1" style="1" customWidth="1"/>
    <col min="9731" max="9771" width="1.875" style="1" customWidth="1"/>
    <col min="9772" max="9777" width="2" style="1" customWidth="1"/>
    <col min="9778" max="9778" width="1.875" style="1" customWidth="1"/>
    <col min="9779" max="9779" width="1.5" style="1" customWidth="1"/>
    <col min="9780" max="9780" width="1.875" style="1" customWidth="1"/>
    <col min="9781" max="9782" width="2.125" style="1" customWidth="1"/>
    <col min="9783" max="9783" width="0.75" style="1" customWidth="1"/>
    <col min="9784" max="9784" width="1.875" style="1" customWidth="1"/>
    <col min="9785" max="9786" width="4.125" style="1" customWidth="1"/>
    <col min="9787" max="9787" width="9.75" style="1" customWidth="1"/>
    <col min="9788" max="9788" width="1.875" style="1" customWidth="1"/>
    <col min="9789" max="9789" width="3.375" style="1" customWidth="1"/>
    <col min="9790" max="9792" width="9.75" style="1" customWidth="1"/>
    <col min="9793" max="9793" width="8.375" style="1" customWidth="1"/>
    <col min="9794" max="9985" width="1.875" style="1"/>
    <col min="9986" max="9986" width="1" style="1" customWidth="1"/>
    <col min="9987" max="10027" width="1.875" style="1" customWidth="1"/>
    <col min="10028" max="10033" width="2" style="1" customWidth="1"/>
    <col min="10034" max="10034" width="1.875" style="1" customWidth="1"/>
    <col min="10035" max="10035" width="1.5" style="1" customWidth="1"/>
    <col min="10036" max="10036" width="1.875" style="1" customWidth="1"/>
    <col min="10037" max="10038" width="2.125" style="1" customWidth="1"/>
    <col min="10039" max="10039" width="0.75" style="1" customWidth="1"/>
    <col min="10040" max="10040" width="1.875" style="1" customWidth="1"/>
    <col min="10041" max="10042" width="4.125" style="1" customWidth="1"/>
    <col min="10043" max="10043" width="9.75" style="1" customWidth="1"/>
    <col min="10044" max="10044" width="1.875" style="1" customWidth="1"/>
    <col min="10045" max="10045" width="3.375" style="1" customWidth="1"/>
    <col min="10046" max="10048" width="9.75" style="1" customWidth="1"/>
    <col min="10049" max="10049" width="8.375" style="1" customWidth="1"/>
    <col min="10050" max="10241" width="1.875" style="1"/>
    <col min="10242" max="10242" width="1" style="1" customWidth="1"/>
    <col min="10243" max="10283" width="1.875" style="1" customWidth="1"/>
    <col min="10284" max="10289" width="2" style="1" customWidth="1"/>
    <col min="10290" max="10290" width="1.875" style="1" customWidth="1"/>
    <col min="10291" max="10291" width="1.5" style="1" customWidth="1"/>
    <col min="10292" max="10292" width="1.875" style="1" customWidth="1"/>
    <col min="10293" max="10294" width="2.125" style="1" customWidth="1"/>
    <col min="10295" max="10295" width="0.75" style="1" customWidth="1"/>
    <col min="10296" max="10296" width="1.875" style="1" customWidth="1"/>
    <col min="10297" max="10298" width="4.125" style="1" customWidth="1"/>
    <col min="10299" max="10299" width="9.75" style="1" customWidth="1"/>
    <col min="10300" max="10300" width="1.875" style="1" customWidth="1"/>
    <col min="10301" max="10301" width="3.375" style="1" customWidth="1"/>
    <col min="10302" max="10304" width="9.75" style="1" customWidth="1"/>
    <col min="10305" max="10305" width="8.375" style="1" customWidth="1"/>
    <col min="10306" max="10497" width="1.875" style="1"/>
    <col min="10498" max="10498" width="1" style="1" customWidth="1"/>
    <col min="10499" max="10539" width="1.875" style="1" customWidth="1"/>
    <col min="10540" max="10545" width="2" style="1" customWidth="1"/>
    <col min="10546" max="10546" width="1.875" style="1" customWidth="1"/>
    <col min="10547" max="10547" width="1.5" style="1" customWidth="1"/>
    <col min="10548" max="10548" width="1.875" style="1" customWidth="1"/>
    <col min="10549" max="10550" width="2.125" style="1" customWidth="1"/>
    <col min="10551" max="10551" width="0.75" style="1" customWidth="1"/>
    <col min="10552" max="10552" width="1.875" style="1" customWidth="1"/>
    <col min="10553" max="10554" width="4.125" style="1" customWidth="1"/>
    <col min="10555" max="10555" width="9.75" style="1" customWidth="1"/>
    <col min="10556" max="10556" width="1.875" style="1" customWidth="1"/>
    <col min="10557" max="10557" width="3.375" style="1" customWidth="1"/>
    <col min="10558" max="10560" width="9.75" style="1" customWidth="1"/>
    <col min="10561" max="10561" width="8.375" style="1" customWidth="1"/>
    <col min="10562" max="10753" width="1.875" style="1"/>
    <col min="10754" max="10754" width="1" style="1" customWidth="1"/>
    <col min="10755" max="10795" width="1.875" style="1" customWidth="1"/>
    <col min="10796" max="10801" width="2" style="1" customWidth="1"/>
    <col min="10802" max="10802" width="1.875" style="1" customWidth="1"/>
    <col min="10803" max="10803" width="1.5" style="1" customWidth="1"/>
    <col min="10804" max="10804" width="1.875" style="1" customWidth="1"/>
    <col min="10805" max="10806" width="2.125" style="1" customWidth="1"/>
    <col min="10807" max="10807" width="0.75" style="1" customWidth="1"/>
    <col min="10808" max="10808" width="1.875" style="1" customWidth="1"/>
    <col min="10809" max="10810" width="4.125" style="1" customWidth="1"/>
    <col min="10811" max="10811" width="9.75" style="1" customWidth="1"/>
    <col min="10812" max="10812" width="1.875" style="1" customWidth="1"/>
    <col min="10813" max="10813" width="3.375" style="1" customWidth="1"/>
    <col min="10814" max="10816" width="9.75" style="1" customWidth="1"/>
    <col min="10817" max="10817" width="8.375" style="1" customWidth="1"/>
    <col min="10818" max="11009" width="1.875" style="1"/>
    <col min="11010" max="11010" width="1" style="1" customWidth="1"/>
    <col min="11011" max="11051" width="1.875" style="1" customWidth="1"/>
    <col min="11052" max="11057" width="2" style="1" customWidth="1"/>
    <col min="11058" max="11058" width="1.875" style="1" customWidth="1"/>
    <col min="11059" max="11059" width="1.5" style="1" customWidth="1"/>
    <col min="11060" max="11060" width="1.875" style="1" customWidth="1"/>
    <col min="11061" max="11062" width="2.125" style="1" customWidth="1"/>
    <col min="11063" max="11063" width="0.75" style="1" customWidth="1"/>
    <col min="11064" max="11064" width="1.875" style="1" customWidth="1"/>
    <col min="11065" max="11066" width="4.125" style="1" customWidth="1"/>
    <col min="11067" max="11067" width="9.75" style="1" customWidth="1"/>
    <col min="11068" max="11068" width="1.875" style="1" customWidth="1"/>
    <col min="11069" max="11069" width="3.375" style="1" customWidth="1"/>
    <col min="11070" max="11072" width="9.75" style="1" customWidth="1"/>
    <col min="11073" max="11073" width="8.375" style="1" customWidth="1"/>
    <col min="11074" max="11265" width="1.875" style="1"/>
    <col min="11266" max="11266" width="1" style="1" customWidth="1"/>
    <col min="11267" max="11307" width="1.875" style="1" customWidth="1"/>
    <col min="11308" max="11313" width="2" style="1" customWidth="1"/>
    <col min="11314" max="11314" width="1.875" style="1" customWidth="1"/>
    <col min="11315" max="11315" width="1.5" style="1" customWidth="1"/>
    <col min="11316" max="11316" width="1.875" style="1" customWidth="1"/>
    <col min="11317" max="11318" width="2.125" style="1" customWidth="1"/>
    <col min="11319" max="11319" width="0.75" style="1" customWidth="1"/>
    <col min="11320" max="11320" width="1.875" style="1" customWidth="1"/>
    <col min="11321" max="11322" width="4.125" style="1" customWidth="1"/>
    <col min="11323" max="11323" width="9.75" style="1" customWidth="1"/>
    <col min="11324" max="11324" width="1.875" style="1" customWidth="1"/>
    <col min="11325" max="11325" width="3.375" style="1" customWidth="1"/>
    <col min="11326" max="11328" width="9.75" style="1" customWidth="1"/>
    <col min="11329" max="11329" width="8.375" style="1" customWidth="1"/>
    <col min="11330" max="11521" width="1.875" style="1"/>
    <col min="11522" max="11522" width="1" style="1" customWidth="1"/>
    <col min="11523" max="11563" width="1.875" style="1" customWidth="1"/>
    <col min="11564" max="11569" width="2" style="1" customWidth="1"/>
    <col min="11570" max="11570" width="1.875" style="1" customWidth="1"/>
    <col min="11571" max="11571" width="1.5" style="1" customWidth="1"/>
    <col min="11572" max="11572" width="1.875" style="1" customWidth="1"/>
    <col min="11573" max="11574" width="2.125" style="1" customWidth="1"/>
    <col min="11575" max="11575" width="0.75" style="1" customWidth="1"/>
    <col min="11576" max="11576" width="1.875" style="1" customWidth="1"/>
    <col min="11577" max="11578" width="4.125" style="1" customWidth="1"/>
    <col min="11579" max="11579" width="9.75" style="1" customWidth="1"/>
    <col min="11580" max="11580" width="1.875" style="1" customWidth="1"/>
    <col min="11581" max="11581" width="3.375" style="1" customWidth="1"/>
    <col min="11582" max="11584" width="9.75" style="1" customWidth="1"/>
    <col min="11585" max="11585" width="8.375" style="1" customWidth="1"/>
    <col min="11586" max="11777" width="1.875" style="1"/>
    <col min="11778" max="11778" width="1" style="1" customWidth="1"/>
    <col min="11779" max="11819" width="1.875" style="1" customWidth="1"/>
    <col min="11820" max="11825" width="2" style="1" customWidth="1"/>
    <col min="11826" max="11826" width="1.875" style="1" customWidth="1"/>
    <col min="11827" max="11827" width="1.5" style="1" customWidth="1"/>
    <col min="11828" max="11828" width="1.875" style="1" customWidth="1"/>
    <col min="11829" max="11830" width="2.125" style="1" customWidth="1"/>
    <col min="11831" max="11831" width="0.75" style="1" customWidth="1"/>
    <col min="11832" max="11832" width="1.875" style="1" customWidth="1"/>
    <col min="11833" max="11834" width="4.125" style="1" customWidth="1"/>
    <col min="11835" max="11835" width="9.75" style="1" customWidth="1"/>
    <col min="11836" max="11836" width="1.875" style="1" customWidth="1"/>
    <col min="11837" max="11837" width="3.375" style="1" customWidth="1"/>
    <col min="11838" max="11840" width="9.75" style="1" customWidth="1"/>
    <col min="11841" max="11841" width="8.375" style="1" customWidth="1"/>
    <col min="11842" max="12033" width="1.875" style="1"/>
    <col min="12034" max="12034" width="1" style="1" customWidth="1"/>
    <col min="12035" max="12075" width="1.875" style="1" customWidth="1"/>
    <col min="12076" max="12081" width="2" style="1" customWidth="1"/>
    <col min="12082" max="12082" width="1.875" style="1" customWidth="1"/>
    <col min="12083" max="12083" width="1.5" style="1" customWidth="1"/>
    <col min="12084" max="12084" width="1.875" style="1" customWidth="1"/>
    <col min="12085" max="12086" width="2.125" style="1" customWidth="1"/>
    <col min="12087" max="12087" width="0.75" style="1" customWidth="1"/>
    <col min="12088" max="12088" width="1.875" style="1" customWidth="1"/>
    <col min="12089" max="12090" width="4.125" style="1" customWidth="1"/>
    <col min="12091" max="12091" width="9.75" style="1" customWidth="1"/>
    <col min="12092" max="12092" width="1.875" style="1" customWidth="1"/>
    <col min="12093" max="12093" width="3.375" style="1" customWidth="1"/>
    <col min="12094" max="12096" width="9.75" style="1" customWidth="1"/>
    <col min="12097" max="12097" width="8.375" style="1" customWidth="1"/>
    <col min="12098" max="12289" width="1.875" style="1"/>
    <col min="12290" max="12290" width="1" style="1" customWidth="1"/>
    <col min="12291" max="12331" width="1.875" style="1" customWidth="1"/>
    <col min="12332" max="12337" width="2" style="1" customWidth="1"/>
    <col min="12338" max="12338" width="1.875" style="1" customWidth="1"/>
    <col min="12339" max="12339" width="1.5" style="1" customWidth="1"/>
    <col min="12340" max="12340" width="1.875" style="1" customWidth="1"/>
    <col min="12341" max="12342" width="2.125" style="1" customWidth="1"/>
    <col min="12343" max="12343" width="0.75" style="1" customWidth="1"/>
    <col min="12344" max="12344" width="1.875" style="1" customWidth="1"/>
    <col min="12345" max="12346" width="4.125" style="1" customWidth="1"/>
    <col min="12347" max="12347" width="9.75" style="1" customWidth="1"/>
    <col min="12348" max="12348" width="1.875" style="1" customWidth="1"/>
    <col min="12349" max="12349" width="3.375" style="1" customWidth="1"/>
    <col min="12350" max="12352" width="9.75" style="1" customWidth="1"/>
    <col min="12353" max="12353" width="8.375" style="1" customWidth="1"/>
    <col min="12354" max="12545" width="1.875" style="1"/>
    <col min="12546" max="12546" width="1" style="1" customWidth="1"/>
    <col min="12547" max="12587" width="1.875" style="1" customWidth="1"/>
    <col min="12588" max="12593" width="2" style="1" customWidth="1"/>
    <col min="12594" max="12594" width="1.875" style="1" customWidth="1"/>
    <col min="12595" max="12595" width="1.5" style="1" customWidth="1"/>
    <col min="12596" max="12596" width="1.875" style="1" customWidth="1"/>
    <col min="12597" max="12598" width="2.125" style="1" customWidth="1"/>
    <col min="12599" max="12599" width="0.75" style="1" customWidth="1"/>
    <col min="12600" max="12600" width="1.875" style="1" customWidth="1"/>
    <col min="12601" max="12602" width="4.125" style="1" customWidth="1"/>
    <col min="12603" max="12603" width="9.75" style="1" customWidth="1"/>
    <col min="12604" max="12604" width="1.875" style="1" customWidth="1"/>
    <col min="12605" max="12605" width="3.375" style="1" customWidth="1"/>
    <col min="12606" max="12608" width="9.75" style="1" customWidth="1"/>
    <col min="12609" max="12609" width="8.375" style="1" customWidth="1"/>
    <col min="12610" max="12801" width="1.875" style="1"/>
    <col min="12802" max="12802" width="1" style="1" customWidth="1"/>
    <col min="12803" max="12843" width="1.875" style="1" customWidth="1"/>
    <col min="12844" max="12849" width="2" style="1" customWidth="1"/>
    <col min="12850" max="12850" width="1.875" style="1" customWidth="1"/>
    <col min="12851" max="12851" width="1.5" style="1" customWidth="1"/>
    <col min="12852" max="12852" width="1.875" style="1" customWidth="1"/>
    <col min="12853" max="12854" width="2.125" style="1" customWidth="1"/>
    <col min="12855" max="12855" width="0.75" style="1" customWidth="1"/>
    <col min="12856" max="12856" width="1.875" style="1" customWidth="1"/>
    <col min="12857" max="12858" width="4.125" style="1" customWidth="1"/>
    <col min="12859" max="12859" width="9.75" style="1" customWidth="1"/>
    <col min="12860" max="12860" width="1.875" style="1" customWidth="1"/>
    <col min="12861" max="12861" width="3.375" style="1" customWidth="1"/>
    <col min="12862" max="12864" width="9.75" style="1" customWidth="1"/>
    <col min="12865" max="12865" width="8.375" style="1" customWidth="1"/>
    <col min="12866" max="13057" width="1.875" style="1"/>
    <col min="13058" max="13058" width="1" style="1" customWidth="1"/>
    <col min="13059" max="13099" width="1.875" style="1" customWidth="1"/>
    <col min="13100" max="13105" width="2" style="1" customWidth="1"/>
    <col min="13106" max="13106" width="1.875" style="1" customWidth="1"/>
    <col min="13107" max="13107" width="1.5" style="1" customWidth="1"/>
    <col min="13108" max="13108" width="1.875" style="1" customWidth="1"/>
    <col min="13109" max="13110" width="2.125" style="1" customWidth="1"/>
    <col min="13111" max="13111" width="0.75" style="1" customWidth="1"/>
    <col min="13112" max="13112" width="1.875" style="1" customWidth="1"/>
    <col min="13113" max="13114" width="4.125" style="1" customWidth="1"/>
    <col min="13115" max="13115" width="9.75" style="1" customWidth="1"/>
    <col min="13116" max="13116" width="1.875" style="1" customWidth="1"/>
    <col min="13117" max="13117" width="3.375" style="1" customWidth="1"/>
    <col min="13118" max="13120" width="9.75" style="1" customWidth="1"/>
    <col min="13121" max="13121" width="8.375" style="1" customWidth="1"/>
    <col min="13122" max="13313" width="1.875" style="1"/>
    <col min="13314" max="13314" width="1" style="1" customWidth="1"/>
    <col min="13315" max="13355" width="1.875" style="1" customWidth="1"/>
    <col min="13356" max="13361" width="2" style="1" customWidth="1"/>
    <col min="13362" max="13362" width="1.875" style="1" customWidth="1"/>
    <col min="13363" max="13363" width="1.5" style="1" customWidth="1"/>
    <col min="13364" max="13364" width="1.875" style="1" customWidth="1"/>
    <col min="13365" max="13366" width="2.125" style="1" customWidth="1"/>
    <col min="13367" max="13367" width="0.75" style="1" customWidth="1"/>
    <col min="13368" max="13368" width="1.875" style="1" customWidth="1"/>
    <col min="13369" max="13370" width="4.125" style="1" customWidth="1"/>
    <col min="13371" max="13371" width="9.75" style="1" customWidth="1"/>
    <col min="13372" max="13372" width="1.875" style="1" customWidth="1"/>
    <col min="13373" max="13373" width="3.375" style="1" customWidth="1"/>
    <col min="13374" max="13376" width="9.75" style="1" customWidth="1"/>
    <col min="13377" max="13377" width="8.375" style="1" customWidth="1"/>
    <col min="13378" max="13569" width="1.875" style="1"/>
    <col min="13570" max="13570" width="1" style="1" customWidth="1"/>
    <col min="13571" max="13611" width="1.875" style="1" customWidth="1"/>
    <col min="13612" max="13617" width="2" style="1" customWidth="1"/>
    <col min="13618" max="13618" width="1.875" style="1" customWidth="1"/>
    <col min="13619" max="13619" width="1.5" style="1" customWidth="1"/>
    <col min="13620" max="13620" width="1.875" style="1" customWidth="1"/>
    <col min="13621" max="13622" width="2.125" style="1" customWidth="1"/>
    <col min="13623" max="13623" width="0.75" style="1" customWidth="1"/>
    <col min="13624" max="13624" width="1.875" style="1" customWidth="1"/>
    <col min="13625" max="13626" width="4.125" style="1" customWidth="1"/>
    <col min="13627" max="13627" width="9.75" style="1" customWidth="1"/>
    <col min="13628" max="13628" width="1.875" style="1" customWidth="1"/>
    <col min="13629" max="13629" width="3.375" style="1" customWidth="1"/>
    <col min="13630" max="13632" width="9.75" style="1" customWidth="1"/>
    <col min="13633" max="13633" width="8.375" style="1" customWidth="1"/>
    <col min="13634" max="13825" width="1.875" style="1"/>
    <col min="13826" max="13826" width="1" style="1" customWidth="1"/>
    <col min="13827" max="13867" width="1.875" style="1" customWidth="1"/>
    <col min="13868" max="13873" width="2" style="1" customWidth="1"/>
    <col min="13874" max="13874" width="1.875" style="1" customWidth="1"/>
    <col min="13875" max="13875" width="1.5" style="1" customWidth="1"/>
    <col min="13876" max="13876" width="1.875" style="1" customWidth="1"/>
    <col min="13877" max="13878" width="2.125" style="1" customWidth="1"/>
    <col min="13879" max="13879" width="0.75" style="1" customWidth="1"/>
    <col min="13880" max="13880" width="1.875" style="1" customWidth="1"/>
    <col min="13881" max="13882" width="4.125" style="1" customWidth="1"/>
    <col min="13883" max="13883" width="9.75" style="1" customWidth="1"/>
    <col min="13884" max="13884" width="1.875" style="1" customWidth="1"/>
    <col min="13885" max="13885" width="3.375" style="1" customWidth="1"/>
    <col min="13886" max="13888" width="9.75" style="1" customWidth="1"/>
    <col min="13889" max="13889" width="8.375" style="1" customWidth="1"/>
    <col min="13890" max="14081" width="1.875" style="1"/>
    <col min="14082" max="14082" width="1" style="1" customWidth="1"/>
    <col min="14083" max="14123" width="1.875" style="1" customWidth="1"/>
    <col min="14124" max="14129" width="2" style="1" customWidth="1"/>
    <col min="14130" max="14130" width="1.875" style="1" customWidth="1"/>
    <col min="14131" max="14131" width="1.5" style="1" customWidth="1"/>
    <col min="14132" max="14132" width="1.875" style="1" customWidth="1"/>
    <col min="14133" max="14134" width="2.125" style="1" customWidth="1"/>
    <col min="14135" max="14135" width="0.75" style="1" customWidth="1"/>
    <col min="14136" max="14136" width="1.875" style="1" customWidth="1"/>
    <col min="14137" max="14138" width="4.125" style="1" customWidth="1"/>
    <col min="14139" max="14139" width="9.75" style="1" customWidth="1"/>
    <col min="14140" max="14140" width="1.875" style="1" customWidth="1"/>
    <col min="14141" max="14141" width="3.375" style="1" customWidth="1"/>
    <col min="14142" max="14144" width="9.75" style="1" customWidth="1"/>
    <col min="14145" max="14145" width="8.375" style="1" customWidth="1"/>
    <col min="14146" max="14337" width="1.875" style="1"/>
    <col min="14338" max="14338" width="1" style="1" customWidth="1"/>
    <col min="14339" max="14379" width="1.875" style="1" customWidth="1"/>
    <col min="14380" max="14385" width="2" style="1" customWidth="1"/>
    <col min="14386" max="14386" width="1.875" style="1" customWidth="1"/>
    <col min="14387" max="14387" width="1.5" style="1" customWidth="1"/>
    <col min="14388" max="14388" width="1.875" style="1" customWidth="1"/>
    <col min="14389" max="14390" width="2.125" style="1" customWidth="1"/>
    <col min="14391" max="14391" width="0.75" style="1" customWidth="1"/>
    <col min="14392" max="14392" width="1.875" style="1" customWidth="1"/>
    <col min="14393" max="14394" width="4.125" style="1" customWidth="1"/>
    <col min="14395" max="14395" width="9.75" style="1" customWidth="1"/>
    <col min="14396" max="14396" width="1.875" style="1" customWidth="1"/>
    <col min="14397" max="14397" width="3.375" style="1" customWidth="1"/>
    <col min="14398" max="14400" width="9.75" style="1" customWidth="1"/>
    <col min="14401" max="14401" width="8.375" style="1" customWidth="1"/>
    <col min="14402" max="14593" width="1.875" style="1"/>
    <col min="14594" max="14594" width="1" style="1" customWidth="1"/>
    <col min="14595" max="14635" width="1.875" style="1" customWidth="1"/>
    <col min="14636" max="14641" width="2" style="1" customWidth="1"/>
    <col min="14642" max="14642" width="1.875" style="1" customWidth="1"/>
    <col min="14643" max="14643" width="1.5" style="1" customWidth="1"/>
    <col min="14644" max="14644" width="1.875" style="1" customWidth="1"/>
    <col min="14645" max="14646" width="2.125" style="1" customWidth="1"/>
    <col min="14647" max="14647" width="0.75" style="1" customWidth="1"/>
    <col min="14648" max="14648" width="1.875" style="1" customWidth="1"/>
    <col min="14649" max="14650" width="4.125" style="1" customWidth="1"/>
    <col min="14651" max="14651" width="9.75" style="1" customWidth="1"/>
    <col min="14652" max="14652" width="1.875" style="1" customWidth="1"/>
    <col min="14653" max="14653" width="3.375" style="1" customWidth="1"/>
    <col min="14654" max="14656" width="9.75" style="1" customWidth="1"/>
    <col min="14657" max="14657" width="8.375" style="1" customWidth="1"/>
    <col min="14658" max="14849" width="1.875" style="1"/>
    <col min="14850" max="14850" width="1" style="1" customWidth="1"/>
    <col min="14851" max="14891" width="1.875" style="1" customWidth="1"/>
    <col min="14892" max="14897" width="2" style="1" customWidth="1"/>
    <col min="14898" max="14898" width="1.875" style="1" customWidth="1"/>
    <col min="14899" max="14899" width="1.5" style="1" customWidth="1"/>
    <col min="14900" max="14900" width="1.875" style="1" customWidth="1"/>
    <col min="14901" max="14902" width="2.125" style="1" customWidth="1"/>
    <col min="14903" max="14903" width="0.75" style="1" customWidth="1"/>
    <col min="14904" max="14904" width="1.875" style="1" customWidth="1"/>
    <col min="14905" max="14906" width="4.125" style="1" customWidth="1"/>
    <col min="14907" max="14907" width="9.75" style="1" customWidth="1"/>
    <col min="14908" max="14908" width="1.875" style="1" customWidth="1"/>
    <col min="14909" max="14909" width="3.375" style="1" customWidth="1"/>
    <col min="14910" max="14912" width="9.75" style="1" customWidth="1"/>
    <col min="14913" max="14913" width="8.375" style="1" customWidth="1"/>
    <col min="14914" max="15105" width="1.875" style="1"/>
    <col min="15106" max="15106" width="1" style="1" customWidth="1"/>
    <col min="15107" max="15147" width="1.875" style="1" customWidth="1"/>
    <col min="15148" max="15153" width="2" style="1" customWidth="1"/>
    <col min="15154" max="15154" width="1.875" style="1" customWidth="1"/>
    <col min="15155" max="15155" width="1.5" style="1" customWidth="1"/>
    <col min="15156" max="15156" width="1.875" style="1" customWidth="1"/>
    <col min="15157" max="15158" width="2.125" style="1" customWidth="1"/>
    <col min="15159" max="15159" width="0.75" style="1" customWidth="1"/>
    <col min="15160" max="15160" width="1.875" style="1" customWidth="1"/>
    <col min="15161" max="15162" width="4.125" style="1" customWidth="1"/>
    <col min="15163" max="15163" width="9.75" style="1" customWidth="1"/>
    <col min="15164" max="15164" width="1.875" style="1" customWidth="1"/>
    <col min="15165" max="15165" width="3.375" style="1" customWidth="1"/>
    <col min="15166" max="15168" width="9.75" style="1" customWidth="1"/>
    <col min="15169" max="15169" width="8.375" style="1" customWidth="1"/>
    <col min="15170" max="15361" width="1.875" style="1"/>
    <col min="15362" max="15362" width="1" style="1" customWidth="1"/>
    <col min="15363" max="15403" width="1.875" style="1" customWidth="1"/>
    <col min="15404" max="15409" width="2" style="1" customWidth="1"/>
    <col min="15410" max="15410" width="1.875" style="1" customWidth="1"/>
    <col min="15411" max="15411" width="1.5" style="1" customWidth="1"/>
    <col min="15412" max="15412" width="1.875" style="1" customWidth="1"/>
    <col min="15413" max="15414" width="2.125" style="1" customWidth="1"/>
    <col min="15415" max="15415" width="0.75" style="1" customWidth="1"/>
    <col min="15416" max="15416" width="1.875" style="1" customWidth="1"/>
    <col min="15417" max="15418" width="4.125" style="1" customWidth="1"/>
    <col min="15419" max="15419" width="9.75" style="1" customWidth="1"/>
    <col min="15420" max="15420" width="1.875" style="1" customWidth="1"/>
    <col min="15421" max="15421" width="3.375" style="1" customWidth="1"/>
    <col min="15422" max="15424" width="9.75" style="1" customWidth="1"/>
    <col min="15425" max="15425" width="8.375" style="1" customWidth="1"/>
    <col min="15426" max="15617" width="1.875" style="1"/>
    <col min="15618" max="15618" width="1" style="1" customWidth="1"/>
    <col min="15619" max="15659" width="1.875" style="1" customWidth="1"/>
    <col min="15660" max="15665" width="2" style="1" customWidth="1"/>
    <col min="15666" max="15666" width="1.875" style="1" customWidth="1"/>
    <col min="15667" max="15667" width="1.5" style="1" customWidth="1"/>
    <col min="15668" max="15668" width="1.875" style="1" customWidth="1"/>
    <col min="15669" max="15670" width="2.125" style="1" customWidth="1"/>
    <col min="15671" max="15671" width="0.75" style="1" customWidth="1"/>
    <col min="15672" max="15672" width="1.875" style="1" customWidth="1"/>
    <col min="15673" max="15674" width="4.125" style="1" customWidth="1"/>
    <col min="15675" max="15675" width="9.75" style="1" customWidth="1"/>
    <col min="15676" max="15676" width="1.875" style="1" customWidth="1"/>
    <col min="15677" max="15677" width="3.375" style="1" customWidth="1"/>
    <col min="15678" max="15680" width="9.75" style="1" customWidth="1"/>
    <col min="15681" max="15681" width="8.375" style="1" customWidth="1"/>
    <col min="15682" max="15873" width="1.875" style="1"/>
    <col min="15874" max="15874" width="1" style="1" customWidth="1"/>
    <col min="15875" max="15915" width="1.875" style="1" customWidth="1"/>
    <col min="15916" max="15921" width="2" style="1" customWidth="1"/>
    <col min="15922" max="15922" width="1.875" style="1" customWidth="1"/>
    <col min="15923" max="15923" width="1.5" style="1" customWidth="1"/>
    <col min="15924" max="15924" width="1.875" style="1" customWidth="1"/>
    <col min="15925" max="15926" width="2.125" style="1" customWidth="1"/>
    <col min="15927" max="15927" width="0.75" style="1" customWidth="1"/>
    <col min="15928" max="15928" width="1.875" style="1" customWidth="1"/>
    <col min="15929" max="15930" width="4.125" style="1" customWidth="1"/>
    <col min="15931" max="15931" width="9.75" style="1" customWidth="1"/>
    <col min="15932" max="15932" width="1.875" style="1" customWidth="1"/>
    <col min="15933" max="15933" width="3.375" style="1" customWidth="1"/>
    <col min="15934" max="15936" width="9.75" style="1" customWidth="1"/>
    <col min="15937" max="15937" width="8.375" style="1" customWidth="1"/>
    <col min="15938" max="16129" width="1.875" style="1"/>
    <col min="16130" max="16130" width="1" style="1" customWidth="1"/>
    <col min="16131" max="16171" width="1.875" style="1" customWidth="1"/>
    <col min="16172" max="16177" width="2" style="1" customWidth="1"/>
    <col min="16178" max="16178" width="1.875" style="1" customWidth="1"/>
    <col min="16179" max="16179" width="1.5" style="1" customWidth="1"/>
    <col min="16180" max="16180" width="1.875" style="1" customWidth="1"/>
    <col min="16181" max="16182" width="2.125" style="1" customWidth="1"/>
    <col min="16183" max="16183" width="0.75" style="1" customWidth="1"/>
    <col min="16184" max="16184" width="1.875" style="1" customWidth="1"/>
    <col min="16185" max="16186" width="4.125" style="1" customWidth="1"/>
    <col min="16187" max="16187" width="9.75" style="1" customWidth="1"/>
    <col min="16188" max="16188" width="1.875" style="1" customWidth="1"/>
    <col min="16189" max="16189" width="3.375" style="1" customWidth="1"/>
    <col min="16190" max="16192" width="9.75" style="1" customWidth="1"/>
    <col min="16193" max="16193" width="8.375" style="1" customWidth="1"/>
    <col min="16194" max="16384" width="1.875" style="1"/>
  </cols>
  <sheetData>
    <row r="1" spans="3:65" ht="14.25" thickBot="1"/>
    <row r="2" spans="3:65" ht="14.25" customHeight="1" thickBot="1">
      <c r="L2" s="265" t="s">
        <v>123</v>
      </c>
      <c r="M2" s="265"/>
      <c r="N2" s="265"/>
      <c r="O2" s="266" t="s">
        <v>8</v>
      </c>
      <c r="P2" s="266"/>
      <c r="Q2" s="2"/>
      <c r="R2" s="267" t="s">
        <v>184</v>
      </c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8" t="s">
        <v>9</v>
      </c>
      <c r="AD2" s="268"/>
      <c r="AE2" s="268"/>
      <c r="AF2" s="268"/>
      <c r="AG2" s="3"/>
      <c r="AH2" s="184"/>
      <c r="AI2" s="184"/>
      <c r="AJ2" s="184"/>
      <c r="AK2" s="184"/>
      <c r="AL2" s="184"/>
      <c r="AM2" s="184"/>
      <c r="AN2" s="184"/>
      <c r="AO2" s="184"/>
      <c r="AP2" s="184"/>
      <c r="AQ2" s="184"/>
      <c r="AR2" s="184"/>
      <c r="AS2" s="184"/>
      <c r="AT2" s="184"/>
      <c r="AU2" s="184"/>
      <c r="AV2" s="184"/>
      <c r="AW2" s="184"/>
      <c r="AX2" s="184"/>
      <c r="AY2" s="184"/>
      <c r="AZ2" s="184"/>
    </row>
    <row r="3" spans="3:65" ht="14.25" customHeight="1" thickBot="1">
      <c r="L3" s="265"/>
      <c r="M3" s="265"/>
      <c r="N3" s="265"/>
      <c r="O3" s="266"/>
      <c r="P3" s="266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8"/>
      <c r="AD3" s="268"/>
      <c r="AE3" s="268"/>
      <c r="AF3" s="268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</row>
    <row r="4" spans="3:65" s="32" customFormat="1" ht="13.5" customHeight="1">
      <c r="C4" s="269" t="s">
        <v>180</v>
      </c>
      <c r="D4" s="270"/>
      <c r="E4" s="270"/>
      <c r="F4" s="270"/>
      <c r="G4" s="270"/>
      <c r="H4" s="270"/>
      <c r="I4" s="270"/>
      <c r="J4" s="270"/>
      <c r="K4" s="270"/>
      <c r="L4" s="270"/>
      <c r="M4" s="270"/>
      <c r="N4" s="270"/>
      <c r="O4" s="270"/>
      <c r="P4" s="270"/>
      <c r="Q4" s="270"/>
      <c r="R4" s="270"/>
      <c r="S4" s="270"/>
      <c r="T4" s="270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</row>
    <row r="5" spans="3:65" ht="13.5" customHeight="1"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0"/>
      <c r="V5" s="270"/>
      <c r="W5" s="270"/>
      <c r="X5" s="270"/>
      <c r="Y5" s="270"/>
      <c r="Z5" s="270"/>
      <c r="AA5" s="270"/>
      <c r="AB5" s="270"/>
      <c r="AC5" s="270"/>
      <c r="AD5" s="270"/>
      <c r="AE5" s="270"/>
      <c r="AF5" s="270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</row>
    <row r="6" spans="3:65" ht="13.5" customHeight="1">
      <c r="C6" s="245" t="str">
        <f>IF(ISBLANK($L$2),"",$L$2)</f>
        <v>Ｅ</v>
      </c>
      <c r="D6" s="246"/>
      <c r="E6" s="246"/>
      <c r="F6" s="251" t="s">
        <v>8</v>
      </c>
      <c r="G6" s="251"/>
      <c r="H6" s="252"/>
      <c r="I6" s="256" t="str">
        <f>D9</f>
        <v>豊岡SC</v>
      </c>
      <c r="J6" s="257"/>
      <c r="K6" s="257"/>
      <c r="L6" s="257"/>
      <c r="M6" s="257"/>
      <c r="N6" s="257"/>
      <c r="O6" s="258"/>
      <c r="P6" s="256" t="str">
        <f>D11</f>
        <v>ゴラッソ</v>
      </c>
      <c r="Q6" s="257"/>
      <c r="R6" s="257"/>
      <c r="S6" s="257"/>
      <c r="T6" s="257"/>
      <c r="U6" s="257"/>
      <c r="V6" s="258"/>
      <c r="W6" s="256" t="str">
        <f>D13</f>
        <v>寺尾SC</v>
      </c>
      <c r="X6" s="257"/>
      <c r="Y6" s="257"/>
      <c r="Z6" s="257"/>
      <c r="AA6" s="257"/>
      <c r="AB6" s="257"/>
      <c r="AC6" s="258"/>
      <c r="AD6" s="256" t="str">
        <f>D15</f>
        <v>北スポーツ</v>
      </c>
      <c r="AE6" s="257"/>
      <c r="AF6" s="257"/>
      <c r="AG6" s="257"/>
      <c r="AH6" s="257"/>
      <c r="AI6" s="257"/>
      <c r="AJ6" s="258"/>
      <c r="AK6" s="241">
        <f>AF9</f>
        <v>0</v>
      </c>
      <c r="AL6" s="242"/>
      <c r="AM6" s="242"/>
      <c r="AN6" s="242"/>
      <c r="AO6" s="242"/>
      <c r="AP6" s="242"/>
      <c r="AQ6" s="242"/>
      <c r="AR6" s="147" t="s">
        <v>10</v>
      </c>
      <c r="AS6" s="147"/>
      <c r="AT6" s="147" t="s">
        <v>11</v>
      </c>
      <c r="AU6" s="147"/>
      <c r="AV6" s="147" t="s">
        <v>12</v>
      </c>
      <c r="AW6" s="147"/>
      <c r="AX6" s="147" t="s">
        <v>13</v>
      </c>
      <c r="AY6" s="147"/>
      <c r="AZ6" s="147"/>
      <c r="BA6" s="147" t="s">
        <v>14</v>
      </c>
      <c r="BB6" s="147"/>
      <c r="BC6" s="271"/>
      <c r="BE6" s="149" t="s">
        <v>15</v>
      </c>
      <c r="BF6" s="149" t="s">
        <v>16</v>
      </c>
      <c r="BG6" s="149" t="s">
        <v>14</v>
      </c>
      <c r="BK6" s="240"/>
    </row>
    <row r="7" spans="3:65" ht="13.5" customHeight="1">
      <c r="C7" s="247"/>
      <c r="D7" s="248"/>
      <c r="E7" s="248"/>
      <c r="F7" s="151"/>
      <c r="G7" s="151"/>
      <c r="H7" s="253"/>
      <c r="I7" s="259"/>
      <c r="J7" s="260"/>
      <c r="K7" s="260"/>
      <c r="L7" s="260"/>
      <c r="M7" s="260"/>
      <c r="N7" s="260"/>
      <c r="O7" s="261"/>
      <c r="P7" s="259"/>
      <c r="Q7" s="260"/>
      <c r="R7" s="260"/>
      <c r="S7" s="260"/>
      <c r="T7" s="260"/>
      <c r="U7" s="260"/>
      <c r="V7" s="261"/>
      <c r="W7" s="259"/>
      <c r="X7" s="260"/>
      <c r="Y7" s="260"/>
      <c r="Z7" s="260"/>
      <c r="AA7" s="260"/>
      <c r="AB7" s="260"/>
      <c r="AC7" s="261"/>
      <c r="AD7" s="259"/>
      <c r="AE7" s="260"/>
      <c r="AF7" s="260"/>
      <c r="AG7" s="260"/>
      <c r="AH7" s="260"/>
      <c r="AI7" s="260"/>
      <c r="AJ7" s="261"/>
      <c r="AK7" s="243"/>
      <c r="AL7" s="244"/>
      <c r="AM7" s="244"/>
      <c r="AN7" s="244"/>
      <c r="AO7" s="244"/>
      <c r="AP7" s="244"/>
      <c r="AQ7" s="244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7"/>
      <c r="BC7" s="271"/>
      <c r="BE7" s="149"/>
      <c r="BF7" s="149"/>
      <c r="BG7" s="149"/>
      <c r="BK7" s="240"/>
    </row>
    <row r="8" spans="3:65" ht="13.5" customHeight="1">
      <c r="C8" s="249"/>
      <c r="D8" s="250"/>
      <c r="E8" s="250"/>
      <c r="F8" s="254"/>
      <c r="G8" s="254"/>
      <c r="H8" s="255"/>
      <c r="I8" s="259"/>
      <c r="J8" s="260"/>
      <c r="K8" s="260"/>
      <c r="L8" s="260"/>
      <c r="M8" s="260"/>
      <c r="N8" s="260"/>
      <c r="O8" s="261"/>
      <c r="P8" s="262"/>
      <c r="Q8" s="263"/>
      <c r="R8" s="263"/>
      <c r="S8" s="263"/>
      <c r="T8" s="263"/>
      <c r="U8" s="263"/>
      <c r="V8" s="264"/>
      <c r="W8" s="262"/>
      <c r="X8" s="263"/>
      <c r="Y8" s="263"/>
      <c r="Z8" s="263"/>
      <c r="AA8" s="263"/>
      <c r="AB8" s="263"/>
      <c r="AC8" s="264"/>
      <c r="AD8" s="262"/>
      <c r="AE8" s="263"/>
      <c r="AF8" s="263"/>
      <c r="AG8" s="263"/>
      <c r="AH8" s="263"/>
      <c r="AI8" s="263"/>
      <c r="AJ8" s="264"/>
      <c r="AK8" s="243"/>
      <c r="AL8" s="244"/>
      <c r="AM8" s="244"/>
      <c r="AN8" s="244"/>
      <c r="AO8" s="244"/>
      <c r="AP8" s="244"/>
      <c r="AQ8" s="244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271"/>
      <c r="BE8" s="149"/>
      <c r="BF8" s="149"/>
      <c r="BG8" s="149"/>
      <c r="BK8" s="240"/>
    </row>
    <row r="9" spans="3:65" ht="14.25" customHeight="1" thickBot="1">
      <c r="C9" s="225">
        <v>1</v>
      </c>
      <c r="D9" s="227" t="str">
        <f>Sheet1!K9</f>
        <v>豊岡SC</v>
      </c>
      <c r="E9" s="227"/>
      <c r="F9" s="227"/>
      <c r="G9" s="227"/>
      <c r="H9" s="227"/>
      <c r="I9" s="230"/>
      <c r="J9" s="231"/>
      <c r="K9" s="231"/>
      <c r="L9" s="231"/>
      <c r="M9" s="231"/>
      <c r="N9" s="231"/>
      <c r="O9" s="232"/>
      <c r="P9" s="219">
        <f>P45</f>
        <v>0</v>
      </c>
      <c r="Q9" s="220"/>
      <c r="R9" s="220"/>
      <c r="S9" s="6" t="str">
        <f>IF(ISBLANK(P45),"",IF(P9&gt;T9,"○",IF(P9&lt;T9,"×","△")))</f>
        <v>×</v>
      </c>
      <c r="T9" s="220">
        <f>T45</f>
        <v>3</v>
      </c>
      <c r="U9" s="220"/>
      <c r="V9" s="223"/>
      <c r="W9" s="219">
        <f>P49</f>
        <v>0</v>
      </c>
      <c r="X9" s="220"/>
      <c r="Y9" s="220"/>
      <c r="Z9" s="6" t="str">
        <f>IF(ISBLANK(P49),"",IF(W9&gt;AA9,"○",IF(W9&lt;AA9,"×","△")))</f>
        <v>×</v>
      </c>
      <c r="AA9" s="220">
        <f>T49</f>
        <v>5</v>
      </c>
      <c r="AB9" s="220"/>
      <c r="AC9" s="223"/>
      <c r="AD9" s="219">
        <f>P53</f>
        <v>7</v>
      </c>
      <c r="AE9" s="220"/>
      <c r="AF9" s="220"/>
      <c r="AG9" s="6" t="str">
        <f>IF(ISBLANK(P53),"",IF(AD9&gt;AH9,"○",IF(AE9:AE10&lt;AH9,"×","△")))</f>
        <v>○</v>
      </c>
      <c r="AH9" s="220">
        <f>T53</f>
        <v>0</v>
      </c>
      <c r="AI9" s="220"/>
      <c r="AJ9" s="223"/>
      <c r="AK9" s="236"/>
      <c r="AL9" s="237"/>
      <c r="AM9" s="237"/>
      <c r="AN9" s="237"/>
      <c r="AO9" s="237"/>
      <c r="AP9" s="237"/>
      <c r="AQ9" s="237"/>
      <c r="AR9" s="159">
        <f>IF(ISBLANK($P$45),"",SUM(BE9*3+BF9))</f>
        <v>3</v>
      </c>
      <c r="AS9" s="159"/>
      <c r="AT9" s="159">
        <f>IF(ISBLANK($P$45),"",SUM(I9)+SUM(N9)+SUM(P9)+SUM(W9)+SUM(AC9)+SUM(AD9)+SUM(AM9))</f>
        <v>7</v>
      </c>
      <c r="AU9" s="159"/>
      <c r="AV9" s="159">
        <f>IF(ISBLANK($P$45),"",SUM(I9)+SUM(Q9)+SUM(T9)+SUM(AA9)+SUM(AH9)+SUM(AK9)+SUM(AP9))</f>
        <v>8</v>
      </c>
      <c r="AW9" s="159"/>
      <c r="AX9" s="159">
        <f>IF(ISBLANK(P45),"",AT9-AV9)</f>
        <v>-1</v>
      </c>
      <c r="AY9" s="159"/>
      <c r="AZ9" s="159"/>
      <c r="BA9" s="214">
        <f>IF(ISBLANK(P55),"",RANK($BG$9:$BG$16,$BG$9:$BG$16))</f>
        <v>3</v>
      </c>
      <c r="BB9" s="214"/>
      <c r="BC9" s="216">
        <f>IF(ISBLANK(P45),"",AR9*10000+AX9*100+AT9)</f>
        <v>29907</v>
      </c>
      <c r="BE9" s="150">
        <f>COUNTIF(I9:AQ10,"○")</f>
        <v>1</v>
      </c>
      <c r="BF9" s="150">
        <f>COUNTIF(I9:AQ10,"△")</f>
        <v>0</v>
      </c>
      <c r="BG9" s="150">
        <f>SUM(AR9*10000+AX9*100+AT9)</f>
        <v>29907</v>
      </c>
      <c r="BJ9" s="191"/>
      <c r="BK9" s="191"/>
      <c r="BL9" s="191"/>
      <c r="BM9" s="191"/>
    </row>
    <row r="10" spans="3:65" ht="14.25">
      <c r="C10" s="226"/>
      <c r="D10" s="218"/>
      <c r="E10" s="218"/>
      <c r="F10" s="218"/>
      <c r="G10" s="218"/>
      <c r="H10" s="218"/>
      <c r="I10" s="233"/>
      <c r="J10" s="234"/>
      <c r="K10" s="234"/>
      <c r="L10" s="234"/>
      <c r="M10" s="234"/>
      <c r="N10" s="234"/>
      <c r="O10" s="235"/>
      <c r="P10" s="221"/>
      <c r="Q10" s="222"/>
      <c r="R10" s="222"/>
      <c r="S10" s="72"/>
      <c r="T10" s="222"/>
      <c r="U10" s="222"/>
      <c r="V10" s="224"/>
      <c r="W10" s="221"/>
      <c r="X10" s="222"/>
      <c r="Y10" s="222"/>
      <c r="Z10" s="72"/>
      <c r="AA10" s="222"/>
      <c r="AB10" s="222"/>
      <c r="AC10" s="224"/>
      <c r="AD10" s="221"/>
      <c r="AE10" s="222"/>
      <c r="AF10" s="222"/>
      <c r="AG10" s="72"/>
      <c r="AH10" s="222"/>
      <c r="AI10" s="222"/>
      <c r="AJ10" s="224"/>
      <c r="AK10" s="238"/>
      <c r="AL10" s="239"/>
      <c r="AM10" s="239"/>
      <c r="AN10" s="239"/>
      <c r="AO10" s="239"/>
      <c r="AP10" s="239"/>
      <c r="AQ10" s="239"/>
      <c r="AR10" s="159"/>
      <c r="AS10" s="159"/>
      <c r="AT10" s="159"/>
      <c r="AU10" s="159"/>
      <c r="AV10" s="159"/>
      <c r="AW10" s="159"/>
      <c r="AX10" s="159"/>
      <c r="AY10" s="159"/>
      <c r="AZ10" s="159"/>
      <c r="BA10" s="214"/>
      <c r="BB10" s="214"/>
      <c r="BC10" s="216"/>
      <c r="BE10" s="150"/>
      <c r="BF10" s="150"/>
      <c r="BG10" s="150"/>
      <c r="BJ10" s="191"/>
      <c r="BK10" s="191"/>
      <c r="BL10" s="191"/>
      <c r="BM10" s="191"/>
    </row>
    <row r="11" spans="3:65" ht="14.25" customHeight="1" thickBot="1">
      <c r="C11" s="225">
        <v>2</v>
      </c>
      <c r="D11" s="227" t="str">
        <f>Sheet1!K11</f>
        <v>ゴラッソ</v>
      </c>
      <c r="E11" s="227"/>
      <c r="F11" s="227"/>
      <c r="G11" s="227"/>
      <c r="H11" s="228"/>
      <c r="I11" s="219">
        <f>T9</f>
        <v>3</v>
      </c>
      <c r="J11" s="220"/>
      <c r="K11" s="220"/>
      <c r="L11" s="6" t="str">
        <f>IF(ISBLANK(P45I47),"",IF(I11&gt;M11,"○",IF(I11&lt;M11,"×","△")))</f>
        <v>○</v>
      </c>
      <c r="M11" s="220">
        <f>P9</f>
        <v>0</v>
      </c>
      <c r="N11" s="220"/>
      <c r="O11" s="223"/>
      <c r="P11" s="230"/>
      <c r="Q11" s="231"/>
      <c r="R11" s="231"/>
      <c r="S11" s="231"/>
      <c r="T11" s="231"/>
      <c r="U11" s="231"/>
      <c r="V11" s="232"/>
      <c r="W11" s="219">
        <f>P55</f>
        <v>2</v>
      </c>
      <c r="X11" s="220"/>
      <c r="Y11" s="220"/>
      <c r="Z11" s="6" t="str">
        <f>IF(ISBLANK(P55),"",IF(W11&gt;AA11,"○",IF(W11&lt;AA11,"×","△")))</f>
        <v>○</v>
      </c>
      <c r="AA11" s="220">
        <f>T55</f>
        <v>1</v>
      </c>
      <c r="AB11" s="220"/>
      <c r="AC11" s="223"/>
      <c r="AD11" s="219">
        <f>P51</f>
        <v>7</v>
      </c>
      <c r="AE11" s="220"/>
      <c r="AF11" s="220"/>
      <c r="AG11" s="6" t="str">
        <f>IF(ISBLANK(P51),"",IF(AD11&gt;AH11,"○",IF(AD11&lt;AH11,"×","△")))</f>
        <v>○</v>
      </c>
      <c r="AH11" s="220">
        <f>T51</f>
        <v>1</v>
      </c>
      <c r="AI11" s="220"/>
      <c r="AJ11" s="223"/>
      <c r="AK11" s="73"/>
      <c r="AL11" s="74"/>
      <c r="AM11" s="75" t="str">
        <f>IF(ISBLANK(AR45),"",IF(AK11&gt;AN11,"○",IF(AK11&lt;AN11,"×","△")))</f>
        <v/>
      </c>
      <c r="AN11" s="76"/>
      <c r="AO11" s="74"/>
      <c r="AP11" s="74"/>
      <c r="AQ11" s="74"/>
      <c r="AR11" s="159">
        <f>IF(ISBLANK($P$45),"",SUM(BE11*3+BF11))</f>
        <v>9</v>
      </c>
      <c r="AS11" s="159"/>
      <c r="AT11" s="159">
        <f>IF(ISBLANK($P$45),"",SUM(I11)+SUM(N11)+SUM(P11)+SUM(W11)+SUM(AC11)+SUM(AD11)+SUM(AM11))</f>
        <v>12</v>
      </c>
      <c r="AU11" s="159"/>
      <c r="AV11" s="159">
        <f>IF(ISBLANK($P$45),"",SUM(M11)+SUM(Q11)+SUM(T11)+SUM(AA11)+SUM(AH11)+SUM(AK11)+SUM(AP11))</f>
        <v>2</v>
      </c>
      <c r="AW11" s="159"/>
      <c r="AX11" s="159">
        <f>IF(ISBLANK(P47),"",AT11-AV11)</f>
        <v>10</v>
      </c>
      <c r="AY11" s="159"/>
      <c r="AZ11" s="159"/>
      <c r="BA11" s="214">
        <f>IF(ISBLANK(P55),"",RANK($BG$9:$BG$16,$BG$9:$BG$16))</f>
        <v>1</v>
      </c>
      <c r="BB11" s="214"/>
      <c r="BC11" s="216">
        <f>IF(ISBLANK(T45),"",AR11*10000+AX11*100+AT11)</f>
        <v>91012</v>
      </c>
      <c r="BE11" s="150">
        <f>COUNTIF(I11:AQ12,"○")</f>
        <v>3</v>
      </c>
      <c r="BF11" s="150">
        <f>COUNTIF(I11:AQ12,"△")</f>
        <v>0</v>
      </c>
      <c r="BG11" s="150">
        <f>SUM(AR11*10000+AX11*100+AT11)</f>
        <v>91012</v>
      </c>
      <c r="BJ11" s="191"/>
      <c r="BK11" s="191"/>
      <c r="BL11" s="191"/>
      <c r="BM11" s="4"/>
    </row>
    <row r="12" spans="3:65" ht="14.25">
      <c r="C12" s="226"/>
      <c r="D12" s="218"/>
      <c r="E12" s="218"/>
      <c r="F12" s="218"/>
      <c r="G12" s="218"/>
      <c r="H12" s="229"/>
      <c r="I12" s="221"/>
      <c r="J12" s="222"/>
      <c r="K12" s="222"/>
      <c r="L12" s="72"/>
      <c r="M12" s="222"/>
      <c r="N12" s="222"/>
      <c r="O12" s="224"/>
      <c r="P12" s="233"/>
      <c r="Q12" s="234"/>
      <c r="R12" s="234"/>
      <c r="S12" s="234"/>
      <c r="T12" s="234"/>
      <c r="U12" s="234"/>
      <c r="V12" s="235"/>
      <c r="W12" s="221"/>
      <c r="X12" s="222"/>
      <c r="Y12" s="222"/>
      <c r="Z12" s="72"/>
      <c r="AA12" s="222"/>
      <c r="AB12" s="222"/>
      <c r="AC12" s="224"/>
      <c r="AD12" s="221"/>
      <c r="AE12" s="222"/>
      <c r="AF12" s="222"/>
      <c r="AG12" s="72"/>
      <c r="AH12" s="222"/>
      <c r="AI12" s="222"/>
      <c r="AJ12" s="224"/>
      <c r="AK12" s="77"/>
      <c r="AL12" s="78"/>
      <c r="AM12" s="79"/>
      <c r="AN12" s="78"/>
      <c r="AO12" s="78"/>
      <c r="AP12" s="78"/>
      <c r="AQ12" s="78"/>
      <c r="AR12" s="159"/>
      <c r="AS12" s="159"/>
      <c r="AT12" s="159"/>
      <c r="AU12" s="159"/>
      <c r="AV12" s="159"/>
      <c r="AW12" s="159"/>
      <c r="AX12" s="159"/>
      <c r="AY12" s="159"/>
      <c r="AZ12" s="159"/>
      <c r="BA12" s="214"/>
      <c r="BB12" s="214"/>
      <c r="BC12" s="216"/>
      <c r="BE12" s="150"/>
      <c r="BF12" s="150"/>
      <c r="BG12" s="150"/>
      <c r="BJ12" s="191"/>
      <c r="BK12" s="191"/>
      <c r="BL12" s="191"/>
      <c r="BM12" s="4"/>
    </row>
    <row r="13" spans="3:65" ht="14.25" customHeight="1" thickBot="1">
      <c r="C13" s="225">
        <v>3</v>
      </c>
      <c r="D13" s="227" t="str">
        <f>Sheet1!K13</f>
        <v>寺尾SC</v>
      </c>
      <c r="E13" s="227"/>
      <c r="F13" s="227"/>
      <c r="G13" s="227"/>
      <c r="H13" s="228"/>
      <c r="I13" s="219">
        <f>AA9</f>
        <v>5</v>
      </c>
      <c r="J13" s="220"/>
      <c r="K13" s="220"/>
      <c r="L13" s="6" t="str">
        <f>IF(ISBLANK(J49),"",IF(I13&gt;M13,"○",IF(I13&lt;M13,"×","△")))</f>
        <v>○</v>
      </c>
      <c r="M13" s="220">
        <f>W9</f>
        <v>0</v>
      </c>
      <c r="N13" s="220"/>
      <c r="O13" s="223"/>
      <c r="P13" s="219">
        <f>AA11</f>
        <v>1</v>
      </c>
      <c r="Q13" s="220"/>
      <c r="R13" s="220"/>
      <c r="S13" s="6" t="str">
        <f>IF(ISBLANK(P55),"",IF(P13&gt;T13,"○",IF(P13&lt;T13,"×","△")))</f>
        <v>×</v>
      </c>
      <c r="T13" s="220">
        <f>W11</f>
        <v>2</v>
      </c>
      <c r="U13" s="220"/>
      <c r="V13" s="223"/>
      <c r="W13" s="230"/>
      <c r="X13" s="231"/>
      <c r="Y13" s="231"/>
      <c r="Z13" s="231"/>
      <c r="AA13" s="231"/>
      <c r="AB13" s="231"/>
      <c r="AC13" s="232"/>
      <c r="AD13" s="219">
        <f>P47</f>
        <v>5</v>
      </c>
      <c r="AE13" s="220"/>
      <c r="AF13" s="220"/>
      <c r="AG13" s="6" t="str">
        <f>IF(ISBLANK(P47),"",IF(AD13&gt;AH13,"○",IF(AD13&lt;AH13,"×","△")))</f>
        <v>○</v>
      </c>
      <c r="AH13" s="220">
        <f>T47</f>
        <v>0</v>
      </c>
      <c r="AI13" s="220"/>
      <c r="AJ13" s="223"/>
      <c r="AK13" s="73"/>
      <c r="AL13" s="74"/>
      <c r="AM13" s="75" t="str">
        <f t="shared" ref="AM13" si="0">IF(ISBLANK(AR47),"",IF(AK13&gt;AN13,"○",IF(AK13&lt;AN13,"×","△")))</f>
        <v/>
      </c>
      <c r="AN13" s="76"/>
      <c r="AO13" s="74"/>
      <c r="AP13" s="74"/>
      <c r="AQ13" s="74"/>
      <c r="AR13" s="159">
        <f>IF(ISBLANK($P$45),"",SUM(BE13*3+BF13))</f>
        <v>6</v>
      </c>
      <c r="AS13" s="159"/>
      <c r="AT13" s="159">
        <f>IF(ISBLANK($P$45),"",SUM(I13)+SUM(N13)+SUM(P13)+SUM(W13)+SUM(AC13)+SUM(AD13)+SUM(AM13))</f>
        <v>11</v>
      </c>
      <c r="AU13" s="159"/>
      <c r="AV13" s="159">
        <f>IF(ISBLANK($P$45),"",SUM(M13)+SUM(Q13)+SUM(T13)+SUM(AA13)+SUM(AH13)+SUM(AK13)+SUM(AP13))</f>
        <v>2</v>
      </c>
      <c r="AW13" s="159"/>
      <c r="AX13" s="159">
        <f>IF(ISBLANK(P49),"",AT13-AV13)</f>
        <v>9</v>
      </c>
      <c r="AY13" s="159"/>
      <c r="AZ13" s="159"/>
      <c r="BA13" s="214">
        <f>IF(ISBLANK(P55),"",RANK($BG$9:$BG$16,$BG$9:$BG$16))</f>
        <v>2</v>
      </c>
      <c r="BB13" s="214"/>
      <c r="BC13" s="216">
        <f>IF(ISBLANK(P47),"",AR13*10000+AX13*100+AT13)</f>
        <v>60911</v>
      </c>
      <c r="BE13" s="150">
        <f>COUNTIF(I13:AQ14,"○")</f>
        <v>2</v>
      </c>
      <c r="BF13" s="150">
        <f>COUNTIF(I13:AQ14,"△")</f>
        <v>0</v>
      </c>
      <c r="BG13" s="150">
        <f>SUM(AR13*10000+AX13*100+AT13)</f>
        <v>60911</v>
      </c>
      <c r="BJ13" s="191"/>
      <c r="BK13" s="191"/>
      <c r="BL13" s="191"/>
      <c r="BM13" s="4"/>
    </row>
    <row r="14" spans="3:65" ht="14.25">
      <c r="C14" s="226"/>
      <c r="D14" s="218"/>
      <c r="E14" s="218"/>
      <c r="F14" s="218"/>
      <c r="G14" s="218"/>
      <c r="H14" s="229"/>
      <c r="I14" s="221"/>
      <c r="J14" s="222"/>
      <c r="K14" s="222"/>
      <c r="L14" s="72"/>
      <c r="M14" s="222"/>
      <c r="N14" s="222"/>
      <c r="O14" s="224"/>
      <c r="P14" s="221"/>
      <c r="Q14" s="222"/>
      <c r="R14" s="222"/>
      <c r="S14" s="72"/>
      <c r="T14" s="222"/>
      <c r="U14" s="222"/>
      <c r="V14" s="224"/>
      <c r="W14" s="233"/>
      <c r="X14" s="234"/>
      <c r="Y14" s="234"/>
      <c r="Z14" s="234"/>
      <c r="AA14" s="234"/>
      <c r="AB14" s="234"/>
      <c r="AC14" s="235"/>
      <c r="AD14" s="221"/>
      <c r="AE14" s="222"/>
      <c r="AF14" s="222"/>
      <c r="AG14" s="72"/>
      <c r="AH14" s="222"/>
      <c r="AI14" s="222"/>
      <c r="AJ14" s="224"/>
      <c r="AK14" s="77"/>
      <c r="AL14" s="78"/>
      <c r="AM14" s="79"/>
      <c r="AN14" s="78"/>
      <c r="AO14" s="78"/>
      <c r="AP14" s="78"/>
      <c r="AQ14" s="78"/>
      <c r="AR14" s="159"/>
      <c r="AS14" s="159"/>
      <c r="AT14" s="159"/>
      <c r="AU14" s="159"/>
      <c r="AV14" s="159"/>
      <c r="AW14" s="159"/>
      <c r="AX14" s="159"/>
      <c r="AY14" s="159"/>
      <c r="AZ14" s="159"/>
      <c r="BA14" s="214"/>
      <c r="BB14" s="214"/>
      <c r="BC14" s="216"/>
      <c r="BE14" s="150"/>
      <c r="BF14" s="150"/>
      <c r="BG14" s="150"/>
      <c r="BJ14" s="191"/>
      <c r="BK14" s="191"/>
      <c r="BL14" s="191"/>
      <c r="BM14" s="4"/>
    </row>
    <row r="15" spans="3:65" ht="14.25" customHeight="1" thickBot="1">
      <c r="C15" s="217">
        <v>4</v>
      </c>
      <c r="D15" s="218" t="str">
        <f>Sheet1!K14</f>
        <v>北スポーツ</v>
      </c>
      <c r="E15" s="218"/>
      <c r="F15" s="218"/>
      <c r="G15" s="218"/>
      <c r="H15" s="218"/>
      <c r="I15" s="219">
        <f>AH9</f>
        <v>0</v>
      </c>
      <c r="J15" s="220"/>
      <c r="K15" s="220"/>
      <c r="L15" s="6" t="str">
        <f>IF(ISBLANK(P53),"",IF(I15&gt;M15,"○",IF(I15&lt;M15,"×","△")))</f>
        <v>×</v>
      </c>
      <c r="M15" s="220">
        <f>AD9</f>
        <v>7</v>
      </c>
      <c r="N15" s="220"/>
      <c r="O15" s="223"/>
      <c r="P15" s="219">
        <f>AH11</f>
        <v>1</v>
      </c>
      <c r="Q15" s="220"/>
      <c r="R15" s="220"/>
      <c r="S15" s="6" t="str">
        <f>IF(ISBLANK(P51),"",IF(P15&gt;T15,"○",IF(P15&lt;T15,"×","△")))</f>
        <v>×</v>
      </c>
      <c r="T15" s="220">
        <f>AD11</f>
        <v>7</v>
      </c>
      <c r="U15" s="220"/>
      <c r="V15" s="223"/>
      <c r="W15" s="219">
        <f>AH13</f>
        <v>0</v>
      </c>
      <c r="X15" s="220"/>
      <c r="Y15" s="220"/>
      <c r="Z15" s="6" t="str">
        <f>IF(ISBLANK(P47),"",IF(W15&gt;AA15,"○",IF(W15&lt;AA15,"×","△")))</f>
        <v>×</v>
      </c>
      <c r="AA15" s="220">
        <f>AD13</f>
        <v>5</v>
      </c>
      <c r="AB15" s="220"/>
      <c r="AC15" s="223"/>
      <c r="AD15" s="230"/>
      <c r="AE15" s="231"/>
      <c r="AF15" s="231"/>
      <c r="AG15" s="231"/>
      <c r="AH15" s="231"/>
      <c r="AI15" s="231"/>
      <c r="AJ15" s="232"/>
      <c r="AK15" s="73"/>
      <c r="AL15" s="74"/>
      <c r="AM15" s="75" t="str">
        <f t="shared" ref="AM15" si="1">IF(ISBLANK(AR49),"",IF(AK15&gt;AN15,"○",IF(AK15&lt;AN15,"×","△")))</f>
        <v/>
      </c>
      <c r="AN15" s="76"/>
      <c r="AO15" s="74"/>
      <c r="AP15" s="74"/>
      <c r="AQ15" s="74"/>
      <c r="AR15" s="159">
        <f>IF(ISBLANK($P$45),"",SUM(BE15*3+BF15))</f>
        <v>0</v>
      </c>
      <c r="AS15" s="159"/>
      <c r="AT15" s="159">
        <f>IF(ISBLANK($P$45),"",SUM(I15)+SUM(N15)+SUM(P15)+SUM(W15)+SUM(AC15)+SUM(AD15)+SUM(AM15))</f>
        <v>1</v>
      </c>
      <c r="AU15" s="159"/>
      <c r="AV15" s="159">
        <f>IF(ISBLANK($P$45),"",SUM(M15)+SUM(Q15)+SUM(T15)+SUM(AA15)+SUM(AH15)+SUM(AK15)+SUM(AP15))</f>
        <v>19</v>
      </c>
      <c r="AW15" s="159"/>
      <c r="AX15" s="159">
        <f>IF(ISBLANK(P51),"",AT15-AV15)</f>
        <v>-18</v>
      </c>
      <c r="AY15" s="159"/>
      <c r="AZ15" s="159"/>
      <c r="BA15" s="214">
        <f>IF(ISBLANK(P55),"",RANK($BG$9:$BG$16,$BG$9:$BG$16))</f>
        <v>4</v>
      </c>
      <c r="BB15" s="214"/>
      <c r="BC15" s="216">
        <f>IF(ISBLANK(T47),"",AR15*10000+AX15*100+AT15)</f>
        <v>-1799</v>
      </c>
      <c r="BE15" s="150">
        <f>COUNTIF(I15:AQ16,"○")</f>
        <v>0</v>
      </c>
      <c r="BF15" s="150">
        <f>COUNTIF(I15:AQ16,"△")</f>
        <v>0</v>
      </c>
      <c r="BG15" s="150">
        <f>SUM(AR15*10000+AX15*100+AT15)</f>
        <v>-1799</v>
      </c>
      <c r="BJ15" s="191"/>
      <c r="BK15" s="191"/>
      <c r="BL15" s="191"/>
      <c r="BM15" s="4"/>
    </row>
    <row r="16" spans="3:65" ht="14.25">
      <c r="C16" s="217"/>
      <c r="D16" s="218"/>
      <c r="E16" s="218"/>
      <c r="F16" s="218"/>
      <c r="G16" s="218"/>
      <c r="H16" s="218"/>
      <c r="I16" s="221"/>
      <c r="J16" s="222"/>
      <c r="K16" s="222"/>
      <c r="L16" s="72"/>
      <c r="M16" s="222"/>
      <c r="N16" s="222"/>
      <c r="O16" s="224"/>
      <c r="P16" s="221"/>
      <c r="Q16" s="222"/>
      <c r="R16" s="222"/>
      <c r="S16" s="72"/>
      <c r="T16" s="222"/>
      <c r="U16" s="222"/>
      <c r="V16" s="224"/>
      <c r="W16" s="221"/>
      <c r="X16" s="222"/>
      <c r="Y16" s="222"/>
      <c r="Z16" s="72"/>
      <c r="AA16" s="222"/>
      <c r="AB16" s="222"/>
      <c r="AC16" s="224"/>
      <c r="AD16" s="233"/>
      <c r="AE16" s="234"/>
      <c r="AF16" s="234"/>
      <c r="AG16" s="234"/>
      <c r="AH16" s="234"/>
      <c r="AI16" s="234"/>
      <c r="AJ16" s="235"/>
      <c r="AK16" s="77"/>
      <c r="AL16" s="78"/>
      <c r="AM16" s="79"/>
      <c r="AN16" s="78"/>
      <c r="AO16" s="78"/>
      <c r="AP16" s="78"/>
      <c r="AQ16" s="78"/>
      <c r="AR16" s="159"/>
      <c r="AS16" s="159"/>
      <c r="AT16" s="159"/>
      <c r="AU16" s="159"/>
      <c r="AV16" s="159"/>
      <c r="AW16" s="159"/>
      <c r="AX16" s="159"/>
      <c r="AY16" s="159"/>
      <c r="AZ16" s="159"/>
      <c r="BA16" s="214"/>
      <c r="BB16" s="214"/>
      <c r="BC16" s="216"/>
      <c r="BE16" s="150"/>
      <c r="BF16" s="150"/>
      <c r="BG16" s="150"/>
      <c r="BJ16" s="191"/>
      <c r="BK16" s="191"/>
      <c r="BL16" s="191"/>
      <c r="BM16" s="4"/>
    </row>
    <row r="17" spans="3:65" ht="14.25" customHeight="1" thickBot="1">
      <c r="C17" s="205"/>
      <c r="D17" s="207"/>
      <c r="E17" s="207"/>
      <c r="F17" s="207"/>
      <c r="G17" s="207"/>
      <c r="H17" s="207"/>
      <c r="I17" s="73"/>
      <c r="J17" s="74"/>
      <c r="K17" s="75"/>
      <c r="L17" s="76"/>
      <c r="M17" s="74"/>
      <c r="N17" s="74"/>
      <c r="O17" s="80"/>
      <c r="P17" s="73"/>
      <c r="Q17" s="74"/>
      <c r="R17" s="75"/>
      <c r="S17" s="76"/>
      <c r="T17" s="74"/>
      <c r="U17" s="74"/>
      <c r="V17" s="80"/>
      <c r="W17" s="73"/>
      <c r="X17" s="74"/>
      <c r="Y17" s="75"/>
      <c r="Z17" s="76"/>
      <c r="AA17" s="74"/>
      <c r="AB17" s="74"/>
      <c r="AC17" s="80"/>
      <c r="AD17" s="73"/>
      <c r="AE17" s="74"/>
      <c r="AF17" s="75" t="str">
        <f t="shared" ref="AF17" si="2">IF(ISBLANK(AK51),"",IF(AD17&gt;AG17,"○",IF(AD17&lt;AG17,"×","△")))</f>
        <v/>
      </c>
      <c r="AG17" s="76"/>
      <c r="AH17" s="74"/>
      <c r="AI17" s="74"/>
      <c r="AJ17" s="74"/>
      <c r="AK17" s="73"/>
      <c r="AL17" s="74"/>
      <c r="AM17" s="75" t="str">
        <f t="shared" ref="AM17" si="3">IF(ISBLANK(AR51),"",IF(AK17&gt;AN17,"○",IF(AK17&lt;AN17,"×","△")))</f>
        <v/>
      </c>
      <c r="AN17" s="76"/>
      <c r="AO17" s="74"/>
      <c r="AP17" s="74"/>
      <c r="AQ17" s="74"/>
      <c r="AR17" s="159"/>
      <c r="AS17" s="159"/>
      <c r="AT17" s="159"/>
      <c r="AU17" s="159"/>
      <c r="AV17" s="210"/>
      <c r="AW17" s="211"/>
      <c r="AX17" s="159"/>
      <c r="AY17" s="159"/>
      <c r="AZ17" s="159"/>
      <c r="BA17" s="214"/>
      <c r="BB17" s="214"/>
      <c r="BC17" s="216">
        <f>IF(ISBLANK(P49),"",AR17*10000+AX17*100+AT17)</f>
        <v>0</v>
      </c>
      <c r="BE17" s="150">
        <f>COUNTIF(I17:AQ18,"○")</f>
        <v>0</v>
      </c>
      <c r="BF17" s="150">
        <f>COUNTIF(I17:AQ18,"△")</f>
        <v>0</v>
      </c>
      <c r="BG17" s="150">
        <f>SUM(AR17*10000+AX17*100+AT17)</f>
        <v>0</v>
      </c>
      <c r="BJ17" s="191"/>
      <c r="BK17" s="191"/>
      <c r="BL17" s="191"/>
      <c r="BM17" s="4"/>
    </row>
    <row r="18" spans="3:65" ht="14.25">
      <c r="C18" s="206"/>
      <c r="D18" s="208"/>
      <c r="E18" s="208"/>
      <c r="F18" s="208"/>
      <c r="G18" s="208"/>
      <c r="H18" s="208"/>
      <c r="I18" s="77"/>
      <c r="J18" s="78"/>
      <c r="K18" s="79"/>
      <c r="L18" s="78"/>
      <c r="M18" s="78"/>
      <c r="N18" s="78"/>
      <c r="O18" s="81"/>
      <c r="P18" s="77"/>
      <c r="Q18" s="78"/>
      <c r="R18" s="79"/>
      <c r="S18" s="78"/>
      <c r="T18" s="78"/>
      <c r="U18" s="78"/>
      <c r="V18" s="81"/>
      <c r="W18" s="77"/>
      <c r="X18" s="78"/>
      <c r="Y18" s="79"/>
      <c r="Z18" s="78"/>
      <c r="AA18" s="78"/>
      <c r="AB18" s="78"/>
      <c r="AC18" s="81"/>
      <c r="AD18" s="77"/>
      <c r="AE18" s="78"/>
      <c r="AF18" s="79"/>
      <c r="AG18" s="78"/>
      <c r="AH18" s="78"/>
      <c r="AI18" s="78"/>
      <c r="AJ18" s="78"/>
      <c r="AK18" s="77"/>
      <c r="AL18" s="78"/>
      <c r="AM18" s="79"/>
      <c r="AN18" s="78"/>
      <c r="AO18" s="78"/>
      <c r="AP18" s="78"/>
      <c r="AQ18" s="78"/>
      <c r="AR18" s="209"/>
      <c r="AS18" s="209"/>
      <c r="AT18" s="209"/>
      <c r="AU18" s="209"/>
      <c r="AV18" s="212"/>
      <c r="AW18" s="213"/>
      <c r="AX18" s="209"/>
      <c r="AY18" s="209"/>
      <c r="AZ18" s="209"/>
      <c r="BA18" s="215"/>
      <c r="BB18" s="215"/>
      <c r="BC18" s="216"/>
      <c r="BE18" s="150"/>
      <c r="BF18" s="150"/>
      <c r="BG18" s="150"/>
      <c r="BJ18" s="191"/>
      <c r="BK18" s="191"/>
      <c r="BL18" s="191"/>
      <c r="BM18" s="4"/>
    </row>
    <row r="19" spans="3:65" ht="14.25" customHeight="1">
      <c r="C19" s="202"/>
      <c r="D19" s="203"/>
      <c r="E19" s="203"/>
      <c r="F19" s="203"/>
      <c r="G19" s="203"/>
      <c r="H19" s="203"/>
      <c r="I19" s="199"/>
      <c r="J19" s="199"/>
      <c r="K19" s="82"/>
      <c r="L19" s="199"/>
      <c r="M19" s="199"/>
      <c r="N19" s="199"/>
      <c r="O19" s="199"/>
      <c r="P19" s="82"/>
      <c r="Q19" s="199"/>
      <c r="R19" s="199"/>
      <c r="S19" s="199"/>
      <c r="T19" s="199"/>
      <c r="U19" s="82"/>
      <c r="V19" s="199"/>
      <c r="W19" s="199"/>
      <c r="X19" s="199"/>
      <c r="Y19" s="199"/>
      <c r="Z19" s="82"/>
      <c r="AA19" s="199"/>
      <c r="AB19" s="199"/>
      <c r="AC19" s="201"/>
      <c r="AD19" s="201"/>
      <c r="AE19" s="82"/>
      <c r="AF19" s="201"/>
      <c r="AG19" s="201"/>
      <c r="AH19" s="200"/>
      <c r="AI19" s="200"/>
      <c r="AJ19" s="200"/>
      <c r="AK19" s="200"/>
      <c r="AL19" s="200"/>
      <c r="AM19" s="199"/>
      <c r="AN19" s="199"/>
      <c r="AO19" s="82"/>
      <c r="AP19" s="199"/>
      <c r="AQ19" s="199"/>
      <c r="AR19" s="204"/>
      <c r="AS19" s="204"/>
      <c r="AT19" s="195"/>
      <c r="AU19" s="195"/>
      <c r="AV19" s="195"/>
      <c r="AW19" s="195"/>
      <c r="AX19" s="195"/>
      <c r="AY19" s="195"/>
      <c r="AZ19" s="195"/>
      <c r="BA19" s="191"/>
      <c r="BB19" s="191"/>
      <c r="BC19" s="196">
        <f>IF(ISBLANK(T49),"",AR19*10000+AX19*100+AT19)</f>
        <v>0</v>
      </c>
      <c r="BE19" s="197">
        <f>COUNTIF(I19:AQ20,"○")</f>
        <v>0</v>
      </c>
      <c r="BF19" s="197">
        <f>COUNTIF(I19:AQ20,"△")</f>
        <v>0</v>
      </c>
      <c r="BG19" s="197">
        <f>SUM(AR19*10000+AX19*100+AT19)</f>
        <v>0</v>
      </c>
      <c r="BJ19" s="191"/>
      <c r="BK19" s="191"/>
      <c r="BL19" s="191"/>
      <c r="BM19" s="4"/>
    </row>
    <row r="20" spans="3:65" ht="14.25">
      <c r="C20" s="202"/>
      <c r="D20" s="203"/>
      <c r="E20" s="203"/>
      <c r="F20" s="203"/>
      <c r="G20" s="203"/>
      <c r="H20" s="203"/>
      <c r="I20" s="199"/>
      <c r="J20" s="199"/>
      <c r="K20" s="83"/>
      <c r="L20" s="199"/>
      <c r="M20" s="199"/>
      <c r="N20" s="199"/>
      <c r="O20" s="199"/>
      <c r="P20" s="83"/>
      <c r="Q20" s="199"/>
      <c r="R20" s="199"/>
      <c r="S20" s="199"/>
      <c r="T20" s="199"/>
      <c r="U20" s="83"/>
      <c r="V20" s="199"/>
      <c r="W20" s="199"/>
      <c r="X20" s="199"/>
      <c r="Y20" s="199"/>
      <c r="Z20" s="83"/>
      <c r="AA20" s="199"/>
      <c r="AB20" s="199"/>
      <c r="AC20" s="201"/>
      <c r="AD20" s="201"/>
      <c r="AE20" s="83"/>
      <c r="AF20" s="201"/>
      <c r="AG20" s="201"/>
      <c r="AH20" s="200"/>
      <c r="AI20" s="200"/>
      <c r="AJ20" s="200"/>
      <c r="AK20" s="200"/>
      <c r="AL20" s="200"/>
      <c r="AM20" s="199"/>
      <c r="AN20" s="199"/>
      <c r="AO20" s="84"/>
      <c r="AP20" s="199"/>
      <c r="AQ20" s="199"/>
      <c r="AR20" s="204"/>
      <c r="AS20" s="204"/>
      <c r="AT20" s="195"/>
      <c r="AU20" s="195"/>
      <c r="AV20" s="195"/>
      <c r="AW20" s="195"/>
      <c r="AX20" s="195"/>
      <c r="AY20" s="195"/>
      <c r="AZ20" s="195"/>
      <c r="BA20" s="191"/>
      <c r="BB20" s="191"/>
      <c r="BC20" s="196"/>
      <c r="BE20" s="198"/>
      <c r="BF20" s="198"/>
      <c r="BG20" s="198"/>
      <c r="BJ20" s="191"/>
      <c r="BK20" s="191"/>
      <c r="BL20" s="191"/>
      <c r="BM20" s="4"/>
    </row>
    <row r="21" spans="3:65" ht="14.25" customHeight="1">
      <c r="C21" s="202"/>
      <c r="D21" s="203"/>
      <c r="E21" s="203"/>
      <c r="F21" s="203"/>
      <c r="G21" s="203"/>
      <c r="H21" s="203"/>
      <c r="I21" s="199"/>
      <c r="J21" s="199"/>
      <c r="K21" s="82"/>
      <c r="L21" s="199"/>
      <c r="M21" s="199"/>
      <c r="N21" s="199"/>
      <c r="O21" s="199"/>
      <c r="P21" s="82"/>
      <c r="Q21" s="199"/>
      <c r="R21" s="199"/>
      <c r="S21" s="199"/>
      <c r="T21" s="199"/>
      <c r="U21" s="82"/>
      <c r="V21" s="199"/>
      <c r="W21" s="199"/>
      <c r="X21" s="199"/>
      <c r="Y21" s="199"/>
      <c r="Z21" s="82"/>
      <c r="AA21" s="199"/>
      <c r="AB21" s="199"/>
      <c r="AC21" s="201"/>
      <c r="AD21" s="201"/>
      <c r="AE21" s="82"/>
      <c r="AF21" s="201"/>
      <c r="AG21" s="201"/>
      <c r="AH21" s="199"/>
      <c r="AI21" s="199"/>
      <c r="AJ21" s="82"/>
      <c r="AK21" s="199"/>
      <c r="AL21" s="199"/>
      <c r="AM21" s="200"/>
      <c r="AN21" s="200"/>
      <c r="AO21" s="200"/>
      <c r="AP21" s="200"/>
      <c r="AQ21" s="200"/>
      <c r="AR21" s="195"/>
      <c r="AS21" s="195"/>
      <c r="AT21" s="195"/>
      <c r="AU21" s="195"/>
      <c r="AV21" s="195"/>
      <c r="AW21" s="195"/>
      <c r="AX21" s="195"/>
      <c r="AY21" s="195"/>
      <c r="AZ21" s="195"/>
      <c r="BA21" s="191"/>
      <c r="BB21" s="191"/>
      <c r="BC21" s="196">
        <f>IF(ISBLANK(T51),"",AR21*10000+AX21*100+AT21)</f>
        <v>0</v>
      </c>
      <c r="BE21" s="197">
        <f>COUNTIF(I21:AQ22,"○")</f>
        <v>0</v>
      </c>
      <c r="BF21" s="197">
        <f>COUNTIF(I21:AQ22,"△")</f>
        <v>0</v>
      </c>
      <c r="BG21" s="197">
        <f>SUM(AR21*10000+AX21*100+AT21)</f>
        <v>0</v>
      </c>
      <c r="BJ21" s="191"/>
      <c r="BK21" s="191"/>
      <c r="BL21" s="191"/>
      <c r="BM21" s="4"/>
    </row>
    <row r="22" spans="3:65" ht="14.25">
      <c r="C22" s="202"/>
      <c r="D22" s="203"/>
      <c r="E22" s="203"/>
      <c r="F22" s="203"/>
      <c r="G22" s="203"/>
      <c r="H22" s="203"/>
      <c r="I22" s="199"/>
      <c r="J22" s="199"/>
      <c r="K22" s="83"/>
      <c r="L22" s="199"/>
      <c r="M22" s="199"/>
      <c r="N22" s="199"/>
      <c r="O22" s="199"/>
      <c r="P22" s="83"/>
      <c r="Q22" s="199"/>
      <c r="R22" s="199"/>
      <c r="S22" s="199"/>
      <c r="T22" s="199"/>
      <c r="U22" s="83"/>
      <c r="V22" s="199"/>
      <c r="W22" s="199"/>
      <c r="X22" s="199"/>
      <c r="Y22" s="199"/>
      <c r="Z22" s="83"/>
      <c r="AA22" s="199"/>
      <c r="AB22" s="199"/>
      <c r="AC22" s="201"/>
      <c r="AD22" s="201"/>
      <c r="AE22" s="83"/>
      <c r="AF22" s="201"/>
      <c r="AG22" s="201"/>
      <c r="AH22" s="199"/>
      <c r="AI22" s="199"/>
      <c r="AJ22" s="83"/>
      <c r="AK22" s="199"/>
      <c r="AL22" s="199"/>
      <c r="AM22" s="200"/>
      <c r="AN22" s="200"/>
      <c r="AO22" s="200"/>
      <c r="AP22" s="200"/>
      <c r="AQ22" s="200"/>
      <c r="AR22" s="195"/>
      <c r="AS22" s="195"/>
      <c r="AT22" s="195"/>
      <c r="AU22" s="195"/>
      <c r="AV22" s="195"/>
      <c r="AW22" s="195"/>
      <c r="AX22" s="195"/>
      <c r="AY22" s="195"/>
      <c r="AZ22" s="195"/>
      <c r="BA22" s="191"/>
      <c r="BB22" s="191"/>
      <c r="BC22" s="196"/>
      <c r="BE22" s="198"/>
      <c r="BF22" s="198"/>
      <c r="BG22" s="198"/>
      <c r="BJ22" s="191"/>
      <c r="BK22" s="191"/>
      <c r="BL22" s="191"/>
      <c r="BM22" s="4"/>
    </row>
    <row r="23" spans="3:65" ht="14.25">
      <c r="C23" s="66"/>
      <c r="D23" s="5"/>
      <c r="E23" s="5"/>
      <c r="F23" s="5"/>
      <c r="G23" s="5"/>
      <c r="H23" s="5"/>
      <c r="I23" s="192">
        <f>IF(ISBLANK(#REF!),"",BA9)</f>
        <v>3</v>
      </c>
      <c r="J23" s="192"/>
      <c r="K23" s="192"/>
      <c r="L23" s="192"/>
      <c r="M23" s="192"/>
      <c r="N23" s="193">
        <f>IF(ISBLANK(#REF!),"",BA11)</f>
        <v>1</v>
      </c>
      <c r="O23" s="193"/>
      <c r="P23" s="193"/>
      <c r="Q23" s="193"/>
      <c r="R23" s="193"/>
      <c r="S23" s="193">
        <f>IF(ISBLANK(#REF!),"",BA13)</f>
        <v>2</v>
      </c>
      <c r="T23" s="193"/>
      <c r="U23" s="193"/>
      <c r="V23" s="193"/>
      <c r="W23" s="193"/>
      <c r="X23" s="193">
        <f>IF(ISBLANK(#REF!),"",BA15)</f>
        <v>4</v>
      </c>
      <c r="Y23" s="193"/>
      <c r="Z23" s="193"/>
      <c r="AA23" s="193"/>
      <c r="AB23" s="193"/>
      <c r="AC23" s="193">
        <f>IF(ISBLANK(#REF!),"",BA17)</f>
        <v>0</v>
      </c>
      <c r="AD23" s="193"/>
      <c r="AE23" s="193"/>
      <c r="AF23" s="193"/>
      <c r="AG23" s="193"/>
      <c r="AH23" s="193">
        <f>IF(ISBLANK(#REF!),"",BA19)</f>
        <v>0</v>
      </c>
      <c r="AI23" s="193"/>
      <c r="AJ23" s="193"/>
      <c r="AK23" s="193"/>
      <c r="AL23" s="193"/>
      <c r="AM23" s="194">
        <f>IF(ISBLANK(#REF!),"",BA21)</f>
        <v>0</v>
      </c>
      <c r="AN23" s="194"/>
      <c r="AO23" s="194"/>
      <c r="AP23" s="194"/>
      <c r="AQ23" s="19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</row>
    <row r="24" spans="3:65" ht="13.5" customHeight="1">
      <c r="C24" s="185" t="str">
        <f>IF(ISBLANK($L$2),"",$L$2)</f>
        <v>Ｅ</v>
      </c>
      <c r="D24" s="185"/>
      <c r="E24" s="185"/>
      <c r="F24" s="186" t="s">
        <v>17</v>
      </c>
      <c r="G24" s="186"/>
      <c r="H24" s="186"/>
      <c r="I24" s="164" t="str">
        <f>IF(ISBLANK(BA9),"",IF(BA9=1,D9,IF(BA11=1,D11,IF(BA13=1,D13,IF(BA15=1,D15,IF(AZ17=1,C17,IF(AZ19=1,C19,)))))))</f>
        <v>ゴラッソ</v>
      </c>
      <c r="J24" s="165"/>
      <c r="K24" s="165"/>
      <c r="L24" s="165"/>
      <c r="M24" s="165"/>
      <c r="N24" s="165"/>
      <c r="O24" s="165"/>
      <c r="P24" s="165"/>
      <c r="Q24" s="165"/>
      <c r="R24" s="165"/>
      <c r="S24" s="187" t="s">
        <v>10</v>
      </c>
      <c r="T24" s="187"/>
      <c r="U24" s="187"/>
      <c r="V24" s="167">
        <f>IF(ISBLANK(BA9),"",IF(BA9=1,AR9,IF(BA11=1,AR11,IF(BA13=1,AR13,IF(BA15=1,AR15,IF(BA17=1,AR17,IF(BA19=1,AR19,)))))))</f>
        <v>9</v>
      </c>
      <c r="W24" s="167"/>
      <c r="X24" s="167"/>
      <c r="Y24" s="188" t="s">
        <v>5</v>
      </c>
      <c r="Z24" s="188"/>
      <c r="AA24" s="188"/>
      <c r="AB24" s="167">
        <f>IF(ISBLANK(BA9),"",IF(BA9=1,AT9,IF(BA11=1,AT11,IF(BA13=1,AT13,IF(BA15=1,AT15,IF(BA17=1,AT17,IF(BA19=1,AT19,)))))))</f>
        <v>12</v>
      </c>
      <c r="AC24" s="167"/>
      <c r="AD24" s="167"/>
      <c r="AE24" s="188" t="s">
        <v>1</v>
      </c>
      <c r="AF24" s="188"/>
      <c r="AG24" s="188"/>
      <c r="AH24" s="167">
        <f>IF(ISBLANK(BA9),"",IF(BA9=1,AV9,IF(BA11=1,AV11,IF(BA13=1,AV13,IF(BA15=1,AV15,IF(BA17=1,AV17,IF(BA19=1,AV19,)))))))</f>
        <v>2</v>
      </c>
      <c r="AI24" s="167"/>
      <c r="AJ24" s="167"/>
      <c r="AK24" s="188" t="s">
        <v>6</v>
      </c>
      <c r="AL24" s="188"/>
      <c r="AM24" s="188"/>
      <c r="AN24" s="169">
        <f>IF(ISBLANK(BA9),"",IF(BA9=1,AX9,IF(BA11=1,AX11,IF(BA13=1,AX13,IF(BA15=1,AX15,IF(BA17=1,AX17,IF(BA19=1,AX19,)))))))</f>
        <v>10</v>
      </c>
      <c r="AO24" s="170"/>
      <c r="AP24" s="171"/>
      <c r="BJ24" s="65"/>
      <c r="BK24" s="65"/>
      <c r="BL24" s="65"/>
    </row>
    <row r="25" spans="3:65" ht="13.5" customHeight="1">
      <c r="C25" s="185"/>
      <c r="D25" s="185"/>
      <c r="E25" s="185"/>
      <c r="F25" s="186"/>
      <c r="G25" s="186"/>
      <c r="H25" s="186"/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87"/>
      <c r="T25" s="187"/>
      <c r="U25" s="187"/>
      <c r="V25" s="167"/>
      <c r="W25" s="167"/>
      <c r="X25" s="167"/>
      <c r="Y25" s="188"/>
      <c r="Z25" s="188"/>
      <c r="AA25" s="188"/>
      <c r="AB25" s="167"/>
      <c r="AC25" s="167"/>
      <c r="AD25" s="167"/>
      <c r="AE25" s="188"/>
      <c r="AF25" s="188"/>
      <c r="AG25" s="188"/>
      <c r="AH25" s="167"/>
      <c r="AI25" s="167"/>
      <c r="AJ25" s="167"/>
      <c r="AK25" s="188"/>
      <c r="AL25" s="188"/>
      <c r="AM25" s="188"/>
      <c r="AN25" s="172"/>
      <c r="AO25" s="173"/>
      <c r="AP25" s="174"/>
      <c r="BJ25" s="65"/>
      <c r="BK25" s="65"/>
      <c r="BL25" s="65"/>
    </row>
    <row r="26" spans="3:65" ht="13.5" customHeight="1">
      <c r="C26" s="185"/>
      <c r="D26" s="185"/>
      <c r="E26" s="185"/>
      <c r="F26" s="189" t="s">
        <v>18</v>
      </c>
      <c r="G26" s="189"/>
      <c r="H26" s="189"/>
      <c r="I26" s="164" t="str">
        <f>IF(ISBLANK(BA9),"",IF(BA11=2,D11,IF(BA13=2,D13,IF(BA15=2,D15,IF(BA17=2,D17,IF(AZ19=2,C19,IF(AZ21=2,C21,)))))))</f>
        <v>寺尾SC</v>
      </c>
      <c r="J26" s="165"/>
      <c r="K26" s="165"/>
      <c r="L26" s="165"/>
      <c r="M26" s="165"/>
      <c r="N26" s="165"/>
      <c r="O26" s="165"/>
      <c r="P26" s="165"/>
      <c r="Q26" s="165"/>
      <c r="R26" s="165"/>
      <c r="S26" s="190" t="s">
        <v>10</v>
      </c>
      <c r="T26" s="190"/>
      <c r="U26" s="190"/>
      <c r="V26" s="167">
        <f>IF(ISBLANK(BA9),"",IF(BA9=2,AR9,IF(BA11=2,AR11,IF(BA13=2,AR13,IF(BA15=2,AR15,IF(BA17=2,AR17,IF(BA19=2,AR19,)))))))</f>
        <v>6</v>
      </c>
      <c r="W26" s="167"/>
      <c r="X26" s="167"/>
      <c r="Y26" s="168" t="s">
        <v>5</v>
      </c>
      <c r="Z26" s="168"/>
      <c r="AA26" s="168"/>
      <c r="AB26" s="167">
        <f>IF(ISBLANK(BA9),"",IF(BA9=2,AT9,IF(BA11=2,AT11,IF(BA13=2,AT13,IF(BA15=2,AT15,IF(BA17=2,AT17,IF(BA19=2,AT19,)))))))</f>
        <v>11</v>
      </c>
      <c r="AC26" s="167"/>
      <c r="AD26" s="167"/>
      <c r="AE26" s="168" t="s">
        <v>1</v>
      </c>
      <c r="AF26" s="168"/>
      <c r="AG26" s="168"/>
      <c r="AH26" s="167">
        <f>IF(ISBLANK(BA9),"",IF(BA9=2,AV9,IF(BA11=2,AV11,IF(BA13=2,AV13,IF(BA15=2,AV15,IF(BA17=2,AV17,IF(BA19=2,AV19,)))))))</f>
        <v>2</v>
      </c>
      <c r="AI26" s="167"/>
      <c r="AJ26" s="167"/>
      <c r="AK26" s="168" t="s">
        <v>6</v>
      </c>
      <c r="AL26" s="168"/>
      <c r="AM26" s="168"/>
      <c r="AN26" s="169">
        <f>IF(ISBLANK(BA9),"",IF(BA9=2,AX9,IF(BA11=2,AX11,IF(BA13=2,AX13,IF(BA15=2,AX15,IF(BA17=2,AX17,IF(BA19=2,AX19,)))))))</f>
        <v>9</v>
      </c>
      <c r="AO26" s="170"/>
      <c r="AP26" s="171"/>
      <c r="BJ26" s="65"/>
      <c r="BK26" s="65"/>
      <c r="BL26" s="65"/>
    </row>
    <row r="27" spans="3:65" ht="13.5" customHeight="1">
      <c r="C27" s="158" t="s">
        <v>8</v>
      </c>
      <c r="D27" s="158"/>
      <c r="E27" s="158"/>
      <c r="F27" s="189"/>
      <c r="G27" s="189"/>
      <c r="H27" s="189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90"/>
      <c r="T27" s="190"/>
      <c r="U27" s="190"/>
      <c r="V27" s="167"/>
      <c r="W27" s="167"/>
      <c r="X27" s="167"/>
      <c r="Y27" s="168"/>
      <c r="Z27" s="168"/>
      <c r="AA27" s="168"/>
      <c r="AB27" s="167"/>
      <c r="AC27" s="167"/>
      <c r="AD27" s="167"/>
      <c r="AE27" s="168"/>
      <c r="AF27" s="168"/>
      <c r="AG27" s="168"/>
      <c r="AH27" s="167"/>
      <c r="AI27" s="167"/>
      <c r="AJ27" s="167"/>
      <c r="AK27" s="168"/>
      <c r="AL27" s="168"/>
      <c r="AM27" s="168"/>
      <c r="AN27" s="172"/>
      <c r="AO27" s="173"/>
      <c r="AP27" s="174"/>
      <c r="BE27" s="149" t="s">
        <v>15</v>
      </c>
      <c r="BF27" s="149" t="s">
        <v>16</v>
      </c>
      <c r="BG27" s="149" t="s">
        <v>19</v>
      </c>
      <c r="BJ27" s="149" t="s">
        <v>10</v>
      </c>
      <c r="BK27" s="149" t="s">
        <v>11</v>
      </c>
      <c r="BL27" s="149" t="s">
        <v>12</v>
      </c>
      <c r="BM27" s="149" t="s">
        <v>20</v>
      </c>
    </row>
    <row r="28" spans="3:65" ht="13.5" customHeight="1">
      <c r="C28" s="158"/>
      <c r="D28" s="158"/>
      <c r="E28" s="158"/>
      <c r="F28" s="160" t="s">
        <v>7</v>
      </c>
      <c r="G28" s="161"/>
      <c r="H28" s="161"/>
      <c r="I28" s="164" t="str">
        <f>IF(ISBLANK(BA9),"",IF(BA9=3,D9,IF(BA11=3,D11,IF(BA13=3,D13,IF(BA15=3,D15,IF(AZ17=3,C17,IF(AZ19=3,C19,)))))))</f>
        <v>豊岡SC</v>
      </c>
      <c r="J28" s="165"/>
      <c r="K28" s="165"/>
      <c r="L28" s="165"/>
      <c r="M28" s="165"/>
      <c r="N28" s="165"/>
      <c r="O28" s="165"/>
      <c r="P28" s="165"/>
      <c r="Q28" s="165"/>
      <c r="R28" s="165"/>
      <c r="S28" s="166" t="s">
        <v>4</v>
      </c>
      <c r="T28" s="166"/>
      <c r="U28" s="166"/>
      <c r="V28" s="167">
        <f>IF(ISBLANK(BA9),"",IF(BA9=3,AR9,IF(BA11=3,AR11,IF(BA13=3,AR13,IF(BA15=3,AR15,IF(BA17=3,AR17,IF(BA19=3,AR19,)))))))</f>
        <v>3</v>
      </c>
      <c r="W28" s="167"/>
      <c r="X28" s="167"/>
      <c r="Y28" s="166" t="s">
        <v>5</v>
      </c>
      <c r="Z28" s="166"/>
      <c r="AA28" s="166"/>
      <c r="AB28" s="167">
        <f>IF(ISBLANK(BA9),"",IF(BA9=3,AT9,IF(BA11=3,AT11,IF(BA13=3,AT13,IF(BA15=3,AT15,IF(BA17=3,AT17,IF(BA19=3,AT19,)))))))</f>
        <v>7</v>
      </c>
      <c r="AC28" s="167"/>
      <c r="AD28" s="167"/>
      <c r="AE28" s="166" t="s">
        <v>1</v>
      </c>
      <c r="AF28" s="166"/>
      <c r="AG28" s="166"/>
      <c r="AH28" s="167">
        <f>IF(ISBLANK(BA9),"",IF(BA9=3,AV9,IF(BA11=3,AV11,IF(BA13=3,AV13,IF(BA15=3,AV15,IF(BA17=3,AV17,IF(BA19=3,AV19,)))))))</f>
        <v>8</v>
      </c>
      <c r="AI28" s="167"/>
      <c r="AJ28" s="167"/>
      <c r="AK28" s="166" t="s">
        <v>6</v>
      </c>
      <c r="AL28" s="166"/>
      <c r="AM28" s="166"/>
      <c r="AN28" s="175">
        <f>IF(ISBLANK(BA9),"",IF(BA9=3,AX9,IF(BA11=3,AX11,IF(BA13=3,AX13,IF(BA15=3,AX15,IF(BA17=3,AX17,IF(BA19=3,AX19,)))))))</f>
        <v>-1</v>
      </c>
      <c r="AO28" s="176"/>
      <c r="AP28" s="177"/>
      <c r="AQ28" s="181">
        <v>0</v>
      </c>
      <c r="AR28" s="182"/>
      <c r="AS28" s="182" t="e">
        <f>NA()</f>
        <v>#N/A</v>
      </c>
      <c r="AT28" s="183"/>
      <c r="AU28" s="183"/>
      <c r="AV28" s="183"/>
      <c r="AW28" s="183"/>
      <c r="AX28" s="183"/>
      <c r="AY28" s="183"/>
      <c r="AZ28" s="183"/>
      <c r="BA28" s="183"/>
      <c r="BB28" s="183"/>
      <c r="BE28" s="149"/>
      <c r="BF28" s="149"/>
      <c r="BG28" s="149"/>
      <c r="BJ28" s="149"/>
      <c r="BK28" s="149"/>
      <c r="BL28" s="149"/>
      <c r="BM28" s="149"/>
    </row>
    <row r="29" spans="3:65" ht="13.5" customHeight="1">
      <c r="C29" s="158"/>
      <c r="D29" s="158"/>
      <c r="E29" s="158"/>
      <c r="F29" s="162"/>
      <c r="G29" s="163"/>
      <c r="H29" s="163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6"/>
      <c r="T29" s="166"/>
      <c r="U29" s="166"/>
      <c r="V29" s="167"/>
      <c r="W29" s="167"/>
      <c r="X29" s="167"/>
      <c r="Y29" s="166"/>
      <c r="Z29" s="166"/>
      <c r="AA29" s="166"/>
      <c r="AB29" s="167"/>
      <c r="AC29" s="167"/>
      <c r="AD29" s="167"/>
      <c r="AE29" s="166"/>
      <c r="AF29" s="166"/>
      <c r="AG29" s="166"/>
      <c r="AH29" s="167"/>
      <c r="AI29" s="167"/>
      <c r="AJ29" s="167"/>
      <c r="AK29" s="166"/>
      <c r="AL29" s="166"/>
      <c r="AM29" s="166"/>
      <c r="AN29" s="178"/>
      <c r="AO29" s="179"/>
      <c r="AP29" s="180"/>
      <c r="AQ29" s="181"/>
      <c r="AR29" s="182"/>
      <c r="AS29" s="182"/>
      <c r="AT29" s="183"/>
      <c r="AU29" s="183"/>
      <c r="AV29" s="183"/>
      <c r="AW29" s="183"/>
      <c r="AX29" s="183"/>
      <c r="AY29" s="183"/>
      <c r="AZ29" s="183"/>
      <c r="BA29" s="183"/>
      <c r="BB29" s="183"/>
      <c r="BE29" s="149"/>
      <c r="BF29" s="149"/>
      <c r="BG29" s="149"/>
      <c r="BJ29" s="149"/>
      <c r="BK29" s="149"/>
      <c r="BL29" s="149"/>
      <c r="BM29" s="149"/>
    </row>
    <row r="30" spans="3:65" ht="13.5" customHeight="1">
      <c r="C30" s="157"/>
      <c r="D30" s="157"/>
      <c r="E30" s="157"/>
      <c r="F30" s="157"/>
      <c r="G30" s="157"/>
      <c r="H30" s="157"/>
      <c r="I30" s="153">
        <f>IF(I23=7,IF($BA$9=3,I9,IF($BA$11=3,I11,IF($BA$13=3,I13,IF($BA$15=3,I15,IF($BA$17=3,I17,IF($BA$19=3,I19,IF($BA$21=3,I21,""))))))),0)</f>
        <v>0</v>
      </c>
      <c r="J30" s="153"/>
      <c r="K30" s="11" t="str">
        <f>IF(I23=7,IF($BA$9=3,K9,IF($BA$11=3,K11,IF($BA$13=3,K13,IF($BA$15=3,K15,IF($BA$17=3,K17,IF($BA$19=3,K19,IF($BA$21=3,K21,""))))))),"")</f>
        <v/>
      </c>
      <c r="L30" s="153">
        <f>IF(I23=7,IF($BA$9=3,L9,IF($BA$11=3,L11,IF($BA$13=3,L13,IF($BA$15=3,L15,IF($BA$17=3,L17,IF($BA$19=3,L19,IF($BA$21=3,L21,""))))))),0)</f>
        <v>0</v>
      </c>
      <c r="M30" s="153"/>
      <c r="N30" s="153">
        <f>IF(N23=7,IF($BA$9=3,N9,IF($BA$11=3,N11,IF($BA$13=3,M13,IF($BA$15=3,N15,IF($BA$17=3,N17,IF($BA$19=3,N19,IF($BA$21=3,N21,""))))))),0)</f>
        <v>0</v>
      </c>
      <c r="O30" s="153"/>
      <c r="P30" s="11" t="str">
        <f>IF(N23=7,IF($BA$9=3,P9,IF($BA$11=3,P11,IF($BA$13=3,P13,IF($BA$15=3,P15,IF($BA$17=3,P17,IF($BA$19=3,P19,IF($BA$21=3,P21,""))))))),"")</f>
        <v/>
      </c>
      <c r="Q30" s="153">
        <f>IF(N23=7,IF($BA$9=3,Q9,IF($BA$11=3,Q11,IF($BA$13=3,Q13,IF($BA$15=3,Q15,IF($BA$17=3,Q17,IF($BA$19=3,Q19,IF($BA$21=3,Q21,""))))))),0)</f>
        <v>0</v>
      </c>
      <c r="R30" s="153"/>
      <c r="S30" s="153">
        <f>IF(S23=7,IF($BA$9=3,S9,IF($BA$11=3,S11,IF($BA$13=3,S13,IF($BA$15=3,S15,IF($BA$17=3,S17,IF($BA$19=3,S19,IF($BA$21=3,S21,""))))))),0)</f>
        <v>0</v>
      </c>
      <c r="T30" s="153"/>
      <c r="U30" s="11" t="str">
        <f>IF(S23=7,IF($BA$9=3,U9,IF($BA$11=3,U11,IF($BA$13=3,U13,IF($BA$15=3,U15,IF($BA$17=3,U17,IF($BA$19=3,U19,IF($BA$21=3,U21,""))))))),"")</f>
        <v/>
      </c>
      <c r="V30" s="153">
        <f>IF(S23=7,IF($BA$9=3,V9,IF($BA$11=3,V11,IF($BA$13=3,V13,IF($BA$15=3,V15,IF($BA$17=3,V17,IF($BA$19=3,V19,IF($BA$21=3,V21,""))))))),0)</f>
        <v>0</v>
      </c>
      <c r="W30" s="153"/>
      <c r="X30" s="153">
        <f>IF(X23=7,IF($BA$9=3,X9,IF($BA$11=3,X11,IF($BA$13=3,X13,IF($BA$15=3,X15,IF($BA$17=3,X17,IF($BA$19=3,X19,IF($BA$21=3,X21,""))))))),0)</f>
        <v>0</v>
      </c>
      <c r="Y30" s="153"/>
      <c r="Z30" s="11" t="str">
        <f>IF(X23=7,IF($BA$9=3,Z9,IF($BA$11=3,Z11,IF($BA$13=3,Z13,IF($BA$15=3,Z15,IF($BA$17=3,Z17,IF($BA$19=3,Z19,IF($BA$21=3,Z21,""))))))),"")</f>
        <v/>
      </c>
      <c r="AA30" s="153">
        <f>IF(X23=7,IF($BA$9=3,AA9,IF($BA$11=3,AA11,IF($BA$13=3,AA13,IF($BA$15=3,AA15,IF($BA$17=3,AA17,IF($BA$19=3,AA19,IF($BA$21=3,AA21,""))))))),0)</f>
        <v>0</v>
      </c>
      <c r="AB30" s="153"/>
      <c r="AC30" s="153">
        <f>IF(AC23=7,IF($BA$9=3,AC9,IF($BA$11=3,AC11,IF($BA$13=3,AC13,IF($BA$15=3,AC15,IF($BA$17=3,AC17,IF($BA$19=3,AC19,IF($BA$21=3,AC21,""))))))),0)</f>
        <v>0</v>
      </c>
      <c r="AD30" s="153"/>
      <c r="AE30" s="11" t="str">
        <f>IF(AC23=7,IF($BA$9=3,AE9,IF($BA$11=3,AE11,IF($BA$13=3,AE13,IF($BA$15=3,AE15,IF($BA$17=3,AE17,IF($BA$19=3,AE19,IF($BA$21=3,AE21,""))))))),"")</f>
        <v/>
      </c>
      <c r="AF30" s="153">
        <f>IF(AC23=7,IF($BA$9=3,AF9,IF($BA$11=3,AF11,IF($BA$13=3,AD13,IF($BA$15=3,AF15,IF($BA$17=3,AF17,IF($BA$19=3,AF19,IF($BA$21=3,AF21,""))))))),0)</f>
        <v>0</v>
      </c>
      <c r="AG30" s="153"/>
      <c r="AH30" s="153">
        <f>IF(AH23=7,IF($BA$9=3,AH9,IF($BA$11=3,AH11,IF($BA$13=3,AH13,IF($BA$15=3,AH15,IF($BA$17=3,AH17,IF($BA$19=3,AH19,IF($BA$21=3,AH21,""))))))),0)</f>
        <v>0</v>
      </c>
      <c r="AI30" s="153"/>
      <c r="AJ30" s="11" t="str">
        <f>IF(AH23=7,IF($BA$9=3,AJ9,IF($BA$11=3,AJ11,IF($BA$13=3,AJ13,IF($BA$15=3,AJ15,IF($BA$17=3,AJ17,IF($BA$19=3,AJ19,IF($BA$21=3,AJ21,""))))))),"")</f>
        <v/>
      </c>
      <c r="AK30" s="153">
        <f>IF(AH23=7,IF($BA$9=3,AK9,IF($BA$11=3,AK11,IF($BA$13=3,AK13,IF($BA$15=3,AK15,IF($BA$17=3,AK17,IF($BA$19=3,AK19,IF($BA$21=3,AK21,""))))))),0)</f>
        <v>0</v>
      </c>
      <c r="AL30" s="153"/>
      <c r="AM30" s="153">
        <f>IF(AM23=7,IF($BA$9=3,AM9,IF($BA$11=3,AM11,IF($BA$13=3,AM13,IF($BA$15=3,AM15,IF($BA$17=3,AM17,IF($BA$19=3,AM19,IF($BA$21=3,AM21,""))))))),0)</f>
        <v>0</v>
      </c>
      <c r="AN30" s="153"/>
      <c r="AO30" s="11" t="str">
        <f>IF(AM23=7,IF($BA$9=3,AO9,IF($BA$11=3,AO11,IF($BA$13=3,AO13,IF($BA$15=3,AO15,IF($BA$17=3,AO17,IF($BA$19=3,AO19,IF($BA$21=3,AO21,""))))))),"")</f>
        <v/>
      </c>
      <c r="AP30" s="153">
        <f>IF(AM23=7,IF($BA$9=3,AP9,IF($BA$11=3,AP11,IF($BA$13=3,AP13,IF($BA$15=3,AP15,IF($BA$17=3,AP17,IF($BA$19=3,AP19,IF($BA$21=3,AP21,""))))))),0)</f>
        <v>0</v>
      </c>
      <c r="AQ30" s="154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E30" s="150">
        <f>COUNTIF(I30:AQ31,"○")</f>
        <v>0</v>
      </c>
      <c r="BF30" s="150">
        <f>COUNTIF(D30:AM31,"△")</f>
        <v>0</v>
      </c>
      <c r="BG30" s="150">
        <f>COUNTIF(D30:AL31,"×")</f>
        <v>0</v>
      </c>
      <c r="BJ30" s="159">
        <f>IF(ISBLANK($P$45),"",SUM(BE30*3+BF30))</f>
        <v>0</v>
      </c>
      <c r="BK30" s="159">
        <f>($I$30+$N$30+$S$30+$X$30+$AC$30+$AH$30+$AM$30)</f>
        <v>0</v>
      </c>
      <c r="BL30" s="150">
        <f>L30+Q30+V30+AA30+AF30+AK30+AP30</f>
        <v>0</v>
      </c>
      <c r="BM30" s="149" t="s">
        <v>21</v>
      </c>
    </row>
    <row r="31" spans="3:65" ht="13.5" customHeight="1">
      <c r="C31" s="157"/>
      <c r="D31" s="157"/>
      <c r="E31" s="157"/>
      <c r="F31" s="157"/>
      <c r="G31" s="157"/>
      <c r="H31" s="157"/>
      <c r="I31" s="153"/>
      <c r="J31" s="153"/>
      <c r="K31" s="12"/>
      <c r="L31" s="153"/>
      <c r="M31" s="153"/>
      <c r="N31" s="153"/>
      <c r="O31" s="153"/>
      <c r="P31" s="12"/>
      <c r="Q31" s="153"/>
      <c r="R31" s="153"/>
      <c r="S31" s="153"/>
      <c r="T31" s="153"/>
      <c r="U31" s="12"/>
      <c r="V31" s="153"/>
      <c r="W31" s="153"/>
      <c r="X31" s="153"/>
      <c r="Y31" s="153"/>
      <c r="Z31" s="12"/>
      <c r="AA31" s="153"/>
      <c r="AB31" s="153"/>
      <c r="AC31" s="153"/>
      <c r="AD31" s="153"/>
      <c r="AE31" s="12"/>
      <c r="AF31" s="153"/>
      <c r="AG31" s="153"/>
      <c r="AH31" s="153"/>
      <c r="AI31" s="153"/>
      <c r="AJ31" s="12"/>
      <c r="AK31" s="153"/>
      <c r="AL31" s="153"/>
      <c r="AM31" s="153"/>
      <c r="AN31" s="153"/>
      <c r="AO31" s="12"/>
      <c r="AP31" s="153"/>
      <c r="AQ31" s="153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E31" s="150"/>
      <c r="BF31" s="150"/>
      <c r="BG31" s="150"/>
      <c r="BJ31" s="159"/>
      <c r="BK31" s="159"/>
      <c r="BL31" s="150"/>
      <c r="BM31" s="149"/>
    </row>
    <row r="32" spans="3:65" ht="13.5" customHeight="1">
      <c r="C32" s="151" t="s">
        <v>22</v>
      </c>
      <c r="D32" s="151"/>
      <c r="E32" s="151"/>
      <c r="F32" s="152"/>
      <c r="G32" s="152"/>
      <c r="H32" s="152"/>
      <c r="I32" s="148" t="s">
        <v>2</v>
      </c>
      <c r="J32" s="148"/>
      <c r="K32" s="148"/>
      <c r="L32" s="148"/>
      <c r="M32" s="148"/>
      <c r="N32" s="148"/>
      <c r="O32" s="148"/>
      <c r="P32" s="148"/>
      <c r="Q32" s="148"/>
      <c r="R32" s="148"/>
      <c r="S32" s="148"/>
      <c r="T32" s="148"/>
      <c r="U32" s="148"/>
      <c r="V32" s="148"/>
      <c r="W32" s="148"/>
      <c r="X32" s="148"/>
      <c r="Y32" s="148"/>
      <c r="Z32" s="148"/>
      <c r="AA32" s="148"/>
      <c r="AB32" s="148"/>
      <c r="AC32" s="148"/>
      <c r="AD32" s="148"/>
      <c r="AE32" s="148"/>
      <c r="AF32" s="148"/>
      <c r="AG32" s="148"/>
      <c r="AH32" s="148"/>
      <c r="AI32" s="148"/>
      <c r="AJ32" s="148"/>
      <c r="AK32" s="148"/>
      <c r="AL32" s="148"/>
      <c r="AM32" s="148"/>
      <c r="AN32" s="148"/>
      <c r="AO32" s="148"/>
      <c r="AP32" s="148"/>
      <c r="AQ32" s="148"/>
      <c r="AR32" s="148"/>
      <c r="AS32" s="148"/>
      <c r="AT32" s="148"/>
      <c r="AU32" s="148"/>
      <c r="AV32" s="148"/>
      <c r="AW32" s="148"/>
      <c r="AX32" s="148"/>
      <c r="AY32" s="148"/>
      <c r="AZ32" s="148"/>
      <c r="BA32" s="148"/>
      <c r="BB32" s="148"/>
      <c r="BJ32" s="147" t="e">
        <f>IF(#REF!="","",IF($BA$9=3,$AR$9,IF($BA$11=3,$AR$11,IF($BA$13=3,$AR$13,IF($BA$15=3,$AR$15,IF($BA$17=3,$AR$17,IF($BA$19=3,$AR$19,IF($BA$21=3,$AR$21,""))))))))</f>
        <v>#REF!</v>
      </c>
      <c r="BK32" s="147" t="e">
        <f>IF(#REF!="","",IF($BA$9=3,$AT$9,IF($BA$11=3,$AT$11,IF($BA$13=3,$AT$13,IF($BA$15=3,$AT$15,IF($BA$17=3,$AT$17,IF($BA$19=3,$AT$19,IF($BA$21=3,$AT$21,""))))))))</f>
        <v>#REF!</v>
      </c>
      <c r="BL32" s="147" t="e">
        <f>IF(#REF!="","",IF($BA$9=3,$AV$9,IF($BA$11=3,$AV$11,IF($BA$13=3,$AV$13,IF($BA$15=3,$AV$15,IF($BA$17=3,$AV$17,IF($BA$19=3,$AV$19,IF($BA$21=3,$AV$21,""))))))))</f>
        <v>#REF!</v>
      </c>
      <c r="BM32" s="147" t="e">
        <f>IF(#REF!="","",IF($BA$9=3,$D$9,IF($BA$11=3,$D$11,IF($BA$13=3,$D$13,IF($BA$15=3,$D$15,IF($BA$17=3,$D$17,IF($BA$19=3,$D$19,IF($BA$21=3,$D$21,""))))))))</f>
        <v>#REF!</v>
      </c>
    </row>
    <row r="33" spans="3:65" ht="13.5" customHeight="1">
      <c r="C33" s="151"/>
      <c r="D33" s="151"/>
      <c r="E33" s="151"/>
      <c r="F33" s="152"/>
      <c r="G33" s="152"/>
      <c r="H33" s="152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8"/>
      <c r="T33" s="148"/>
      <c r="U33" s="148"/>
      <c r="V33" s="148"/>
      <c r="W33" s="148"/>
      <c r="X33" s="148"/>
      <c r="Y33" s="148"/>
      <c r="Z33" s="148"/>
      <c r="AA33" s="148"/>
      <c r="AB33" s="148"/>
      <c r="AC33" s="148"/>
      <c r="AD33" s="148"/>
      <c r="AE33" s="148"/>
      <c r="AF33" s="148"/>
      <c r="AG33" s="148"/>
      <c r="AH33" s="148"/>
      <c r="AI33" s="148"/>
      <c r="AJ33" s="148"/>
      <c r="AK33" s="148"/>
      <c r="AL33" s="148"/>
      <c r="AM33" s="148"/>
      <c r="AN33" s="148"/>
      <c r="AO33" s="148"/>
      <c r="AP33" s="148"/>
      <c r="AQ33" s="148"/>
      <c r="AR33" s="148"/>
      <c r="AS33" s="148"/>
      <c r="AT33" s="148"/>
      <c r="AU33" s="148"/>
      <c r="AV33" s="148"/>
      <c r="AW33" s="148"/>
      <c r="AX33" s="148"/>
      <c r="AY33" s="148"/>
      <c r="AZ33" s="148"/>
      <c r="BA33" s="148"/>
      <c r="BB33" s="148"/>
      <c r="BJ33" s="147"/>
      <c r="BK33" s="147"/>
      <c r="BL33" s="147"/>
      <c r="BM33" s="147"/>
    </row>
    <row r="34" spans="3:65" ht="13.5" customHeight="1">
      <c r="C34" s="151"/>
      <c r="D34" s="151"/>
      <c r="E34" s="151"/>
      <c r="F34" s="152"/>
      <c r="G34" s="152"/>
      <c r="H34" s="152"/>
      <c r="I34" s="148" t="s">
        <v>3</v>
      </c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H34" s="13"/>
      <c r="BI34" s="149" t="s">
        <v>23</v>
      </c>
      <c r="BJ34" s="149" t="e">
        <f>BJ32-BJ30</f>
        <v>#REF!</v>
      </c>
      <c r="BK34" s="149" t="e">
        <f>BK32-BK30</f>
        <v>#REF!</v>
      </c>
      <c r="BL34" s="149" t="e">
        <f>BL32-BL30</f>
        <v>#REF!</v>
      </c>
    </row>
    <row r="35" spans="3:65" ht="13.5" customHeight="1">
      <c r="C35" s="151"/>
      <c r="D35" s="151"/>
      <c r="E35" s="151"/>
      <c r="F35" s="152"/>
      <c r="G35" s="152"/>
      <c r="H35" s="152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148"/>
      <c r="AG35" s="148"/>
      <c r="AH35" s="148"/>
      <c r="AI35" s="148"/>
      <c r="AJ35" s="148"/>
      <c r="AK35" s="148"/>
      <c r="AL35" s="148"/>
      <c r="AM35" s="148"/>
      <c r="AN35" s="148"/>
      <c r="AO35" s="148"/>
      <c r="AP35" s="148"/>
      <c r="AQ35" s="148"/>
      <c r="AR35" s="148"/>
      <c r="AS35" s="148"/>
      <c r="AT35" s="148"/>
      <c r="AU35" s="148"/>
      <c r="AV35" s="148"/>
      <c r="AW35" s="148"/>
      <c r="AX35" s="148"/>
      <c r="AY35" s="148"/>
      <c r="AZ35" s="148"/>
      <c r="BA35" s="148"/>
      <c r="BB35" s="148"/>
      <c r="BH35" s="13"/>
      <c r="BI35" s="149"/>
      <c r="BJ35" s="149"/>
      <c r="BK35" s="149"/>
      <c r="BL35" s="149"/>
    </row>
    <row r="36" spans="3:65" ht="13.5" customHeight="1">
      <c r="C36" s="151"/>
      <c r="D36" s="151"/>
      <c r="E36" s="151"/>
      <c r="F36" s="152"/>
      <c r="G36" s="152"/>
      <c r="H36" s="152"/>
      <c r="I36" s="148" t="s">
        <v>78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</row>
    <row r="37" spans="3:65" ht="13.5" customHeight="1">
      <c r="C37" s="151"/>
      <c r="D37" s="151"/>
      <c r="E37" s="151"/>
      <c r="F37" s="152"/>
      <c r="G37" s="152"/>
      <c r="H37" s="152"/>
      <c r="I37" s="148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</row>
    <row r="38" spans="3:65" ht="13.5" customHeight="1">
      <c r="C38" s="151"/>
      <c r="D38" s="151"/>
      <c r="E38" s="151"/>
      <c r="F38" s="152"/>
      <c r="G38" s="152"/>
      <c r="H38" s="152"/>
      <c r="I38" s="156" t="s">
        <v>79</v>
      </c>
      <c r="J38" s="156"/>
      <c r="K38" s="156"/>
      <c r="L38" s="156"/>
      <c r="M38" s="156"/>
      <c r="N38" s="156"/>
      <c r="O38" s="156"/>
      <c r="P38" s="156"/>
      <c r="Q38" s="156"/>
      <c r="R38" s="156"/>
      <c r="S38" s="156"/>
      <c r="T38" s="156"/>
      <c r="U38" s="156"/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/>
      <c r="AM38" s="156"/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</row>
    <row r="39" spans="3:65" ht="13.5" customHeight="1">
      <c r="C39" s="151"/>
      <c r="D39" s="151"/>
      <c r="E39" s="151"/>
      <c r="F39" s="152"/>
      <c r="G39" s="152"/>
      <c r="H39" s="152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  <c r="T39" s="156"/>
      <c r="U39" s="156"/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/>
      <c r="AM39" s="156"/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</row>
    <row r="40" spans="3:65" ht="21">
      <c r="C40" s="63"/>
      <c r="D40" s="63"/>
      <c r="E40" s="63"/>
      <c r="F40" s="64"/>
      <c r="G40" s="64"/>
      <c r="H40" s="64"/>
      <c r="I40" s="142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</row>
    <row r="41" spans="3:65">
      <c r="C41" s="39"/>
      <c r="D41" s="39"/>
      <c r="E41" s="39"/>
      <c r="F41" s="14"/>
      <c r="G41" s="14"/>
      <c r="H41" s="14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44" t="s">
        <v>37</v>
      </c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</row>
    <row r="42" spans="3:65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</row>
    <row r="43" spans="3:65" ht="13.5" customHeight="1">
      <c r="C43" s="14"/>
      <c r="D43" s="286" t="s">
        <v>181</v>
      </c>
      <c r="E43" s="287"/>
      <c r="F43" s="287"/>
      <c r="G43" s="287"/>
      <c r="H43" s="287"/>
      <c r="I43" s="287"/>
      <c r="J43" s="287"/>
      <c r="K43" s="287"/>
      <c r="L43" s="287"/>
      <c r="M43" s="287"/>
      <c r="N43" s="287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6" t="s">
        <v>36</v>
      </c>
      <c r="AJ43" s="146"/>
      <c r="AK43" s="146"/>
      <c r="AL43" s="146"/>
      <c r="AM43" s="146"/>
      <c r="AN43" s="146"/>
      <c r="AO43" s="14"/>
      <c r="AP43" s="14"/>
      <c r="AQ43" s="14"/>
      <c r="AR43" s="14"/>
      <c r="AS43" s="146" t="s">
        <v>24</v>
      </c>
      <c r="AT43" s="146"/>
      <c r="AU43" s="146"/>
      <c r="AV43" s="146"/>
      <c r="AW43" s="146"/>
      <c r="AX43" s="146"/>
    </row>
    <row r="44" spans="3:65">
      <c r="C44" s="14"/>
      <c r="D44" s="287"/>
      <c r="E44" s="287"/>
      <c r="F44" s="287"/>
      <c r="G44" s="287"/>
      <c r="H44" s="287"/>
      <c r="I44" s="287"/>
      <c r="J44" s="287"/>
      <c r="K44" s="287"/>
      <c r="L44" s="287"/>
      <c r="M44" s="287"/>
      <c r="N44" s="287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6"/>
      <c r="AI44" s="146"/>
      <c r="AJ44" s="146"/>
      <c r="AK44" s="146"/>
      <c r="AL44" s="146"/>
      <c r="AM44" s="146"/>
      <c r="AN44" s="146"/>
      <c r="AO44" s="14"/>
      <c r="AP44" s="14"/>
      <c r="AQ44" s="14"/>
      <c r="AR44" s="14"/>
      <c r="AS44" s="146"/>
      <c r="AT44" s="146"/>
      <c r="AU44" s="146"/>
      <c r="AV44" s="146"/>
      <c r="AW44" s="146"/>
      <c r="AX44" s="146"/>
    </row>
    <row r="45" spans="3:65" ht="13.5" customHeight="1">
      <c r="C45" s="122" t="s">
        <v>25</v>
      </c>
      <c r="D45" s="122"/>
      <c r="E45" s="123" t="s">
        <v>74</v>
      </c>
      <c r="F45" s="124"/>
      <c r="G45" s="124"/>
      <c r="H45" s="124"/>
      <c r="I45" s="124"/>
      <c r="J45" s="136" t="str">
        <f>D9</f>
        <v>豊岡SC</v>
      </c>
      <c r="K45" s="137"/>
      <c r="L45" s="137"/>
      <c r="M45" s="137"/>
      <c r="N45" s="137"/>
      <c r="O45" s="138"/>
      <c r="P45" s="133">
        <v>0</v>
      </c>
      <c r="Q45" s="133"/>
      <c r="R45" s="133"/>
      <c r="S45" s="17"/>
      <c r="T45" s="133">
        <v>3</v>
      </c>
      <c r="U45" s="133"/>
      <c r="V45" s="133"/>
      <c r="W45" s="131" t="str">
        <f>D11</f>
        <v>ゴラッソ</v>
      </c>
      <c r="X45" s="131"/>
      <c r="Y45" s="131"/>
      <c r="Z45" s="131"/>
      <c r="AA45" s="131"/>
      <c r="AB45" s="131"/>
      <c r="AC45" s="18"/>
      <c r="AD45" s="18"/>
      <c r="AE45" s="18"/>
      <c r="AF45" s="18"/>
      <c r="AG45" s="19"/>
      <c r="AH45" s="19"/>
      <c r="AI45" s="135" t="str">
        <f>D15</f>
        <v>北スポーツ</v>
      </c>
      <c r="AJ45" s="135"/>
      <c r="AK45" s="135"/>
      <c r="AL45" s="135"/>
      <c r="AM45" s="135"/>
      <c r="AN45" s="135"/>
      <c r="AO45" s="20"/>
      <c r="AP45" s="20"/>
      <c r="AQ45" s="20"/>
      <c r="AR45" s="20"/>
      <c r="AS45" s="135" t="str">
        <f>D13</f>
        <v>寺尾SC</v>
      </c>
      <c r="AT45" s="135"/>
      <c r="AU45" s="135"/>
      <c r="AV45" s="135"/>
      <c r="AW45" s="135"/>
      <c r="AX45" s="135"/>
    </row>
    <row r="46" spans="3:65" ht="13.5" customHeight="1">
      <c r="C46" s="122"/>
      <c r="D46" s="122"/>
      <c r="E46" s="124"/>
      <c r="F46" s="124"/>
      <c r="G46" s="124"/>
      <c r="H46" s="124"/>
      <c r="I46" s="124"/>
      <c r="J46" s="139"/>
      <c r="K46" s="140"/>
      <c r="L46" s="140"/>
      <c r="M46" s="140"/>
      <c r="N46" s="140"/>
      <c r="O46" s="141"/>
      <c r="P46" s="133"/>
      <c r="Q46" s="133"/>
      <c r="R46" s="133"/>
      <c r="S46" s="21"/>
      <c r="T46" s="133"/>
      <c r="U46" s="133"/>
      <c r="V46" s="133"/>
      <c r="W46" s="131"/>
      <c r="X46" s="131"/>
      <c r="Y46" s="131"/>
      <c r="Z46" s="131"/>
      <c r="AA46" s="131"/>
      <c r="AB46" s="131"/>
      <c r="AC46" s="18"/>
      <c r="AD46" s="18"/>
      <c r="AE46" s="18"/>
      <c r="AF46" s="18"/>
      <c r="AG46" s="19"/>
      <c r="AH46" s="19"/>
      <c r="AI46" s="135"/>
      <c r="AJ46" s="135"/>
      <c r="AK46" s="135"/>
      <c r="AL46" s="135"/>
      <c r="AM46" s="135"/>
      <c r="AN46" s="135"/>
      <c r="AO46" s="20"/>
      <c r="AP46" s="20"/>
      <c r="AQ46" s="20"/>
      <c r="AR46" s="20"/>
      <c r="AS46" s="135"/>
      <c r="AT46" s="135"/>
      <c r="AU46" s="135"/>
      <c r="AV46" s="135"/>
      <c r="AW46" s="135"/>
      <c r="AX46" s="135"/>
    </row>
    <row r="47" spans="3:65" ht="13.5" customHeight="1">
      <c r="C47" s="122" t="s">
        <v>27</v>
      </c>
      <c r="D47" s="122"/>
      <c r="E47" s="124" t="s">
        <v>80</v>
      </c>
      <c r="F47" s="124"/>
      <c r="G47" s="124"/>
      <c r="H47" s="124"/>
      <c r="I47" s="124"/>
      <c r="J47" s="131" t="str">
        <f>D13</f>
        <v>寺尾SC</v>
      </c>
      <c r="K47" s="131"/>
      <c r="L47" s="131"/>
      <c r="M47" s="131"/>
      <c r="N47" s="131"/>
      <c r="O47" s="131"/>
      <c r="P47" s="133">
        <v>5</v>
      </c>
      <c r="Q47" s="133"/>
      <c r="R47" s="133"/>
      <c r="S47" s="17"/>
      <c r="T47" s="133">
        <v>0</v>
      </c>
      <c r="U47" s="133"/>
      <c r="V47" s="133"/>
      <c r="W47" s="131" t="str">
        <f>D15</f>
        <v>北スポーツ</v>
      </c>
      <c r="X47" s="131"/>
      <c r="Y47" s="131"/>
      <c r="Z47" s="131"/>
      <c r="AA47" s="131"/>
      <c r="AB47" s="131"/>
      <c r="AC47" s="22"/>
      <c r="AD47" s="22"/>
      <c r="AE47" s="22"/>
      <c r="AF47" s="22"/>
      <c r="AG47" s="22"/>
      <c r="AH47" s="22"/>
      <c r="AI47" s="132" t="str">
        <f>D9</f>
        <v>豊岡SC</v>
      </c>
      <c r="AJ47" s="132"/>
      <c r="AK47" s="132"/>
      <c r="AL47" s="132"/>
      <c r="AM47" s="132"/>
      <c r="AN47" s="132"/>
      <c r="AO47" s="20"/>
      <c r="AP47" s="20"/>
      <c r="AQ47" s="20"/>
      <c r="AR47" s="20"/>
      <c r="AS47" s="131" t="str">
        <f>D11</f>
        <v>ゴラッソ</v>
      </c>
      <c r="AT47" s="131"/>
      <c r="AU47" s="131"/>
      <c r="AV47" s="131"/>
      <c r="AW47" s="131"/>
      <c r="AX47" s="131"/>
    </row>
    <row r="48" spans="3:65" ht="13.5" customHeight="1">
      <c r="C48" s="122"/>
      <c r="D48" s="122"/>
      <c r="E48" s="124"/>
      <c r="F48" s="124"/>
      <c r="G48" s="124"/>
      <c r="H48" s="124"/>
      <c r="I48" s="124"/>
      <c r="J48" s="131"/>
      <c r="K48" s="131"/>
      <c r="L48" s="131"/>
      <c r="M48" s="131"/>
      <c r="N48" s="131"/>
      <c r="O48" s="131"/>
      <c r="P48" s="133"/>
      <c r="Q48" s="133"/>
      <c r="R48" s="133"/>
      <c r="S48" s="21"/>
      <c r="T48" s="133"/>
      <c r="U48" s="133"/>
      <c r="V48" s="133"/>
      <c r="W48" s="131"/>
      <c r="X48" s="131"/>
      <c r="Y48" s="131"/>
      <c r="Z48" s="131"/>
      <c r="AA48" s="131"/>
      <c r="AB48" s="131"/>
      <c r="AC48" s="22"/>
      <c r="AD48" s="22"/>
      <c r="AE48" s="22"/>
      <c r="AF48" s="22"/>
      <c r="AG48" s="22"/>
      <c r="AH48" s="22"/>
      <c r="AI48" s="132"/>
      <c r="AJ48" s="132"/>
      <c r="AK48" s="132"/>
      <c r="AL48" s="132"/>
      <c r="AM48" s="132"/>
      <c r="AN48" s="132"/>
      <c r="AO48" s="20"/>
      <c r="AP48" s="20"/>
      <c r="AQ48" s="20"/>
      <c r="AR48" s="20"/>
      <c r="AS48" s="131"/>
      <c r="AT48" s="131"/>
      <c r="AU48" s="131"/>
      <c r="AV48" s="131"/>
      <c r="AW48" s="131"/>
      <c r="AX48" s="131"/>
    </row>
    <row r="49" spans="3:51" ht="13.5" customHeight="1">
      <c r="C49" s="122" t="s">
        <v>28</v>
      </c>
      <c r="D49" s="122"/>
      <c r="E49" s="124" t="s">
        <v>81</v>
      </c>
      <c r="F49" s="124"/>
      <c r="G49" s="124"/>
      <c r="H49" s="124"/>
      <c r="I49" s="124"/>
      <c r="J49" s="131" t="str">
        <f>D9</f>
        <v>豊岡SC</v>
      </c>
      <c r="K49" s="131"/>
      <c r="L49" s="131"/>
      <c r="M49" s="131"/>
      <c r="N49" s="131"/>
      <c r="O49" s="131"/>
      <c r="P49" s="133">
        <v>0</v>
      </c>
      <c r="Q49" s="133"/>
      <c r="R49" s="133"/>
      <c r="S49" s="17"/>
      <c r="T49" s="133">
        <v>5</v>
      </c>
      <c r="U49" s="133"/>
      <c r="V49" s="133"/>
      <c r="W49" s="131" t="str">
        <f>D13</f>
        <v>寺尾SC</v>
      </c>
      <c r="X49" s="131"/>
      <c r="Y49" s="131"/>
      <c r="Z49" s="131"/>
      <c r="AA49" s="131"/>
      <c r="AB49" s="131"/>
      <c r="AC49" s="22"/>
      <c r="AD49" s="22"/>
      <c r="AE49" s="22"/>
      <c r="AF49" s="22"/>
      <c r="AG49" s="22"/>
      <c r="AH49" s="22"/>
      <c r="AI49" s="131" t="str">
        <f>D11</f>
        <v>ゴラッソ</v>
      </c>
      <c r="AJ49" s="131"/>
      <c r="AK49" s="131"/>
      <c r="AL49" s="131"/>
      <c r="AM49" s="131"/>
      <c r="AN49" s="131"/>
      <c r="AO49" s="20"/>
      <c r="AP49" s="20"/>
      <c r="AQ49" s="20"/>
      <c r="AR49" s="20"/>
      <c r="AS49" s="131" t="str">
        <f>D15</f>
        <v>北スポーツ</v>
      </c>
      <c r="AT49" s="131"/>
      <c r="AU49" s="131"/>
      <c r="AV49" s="131"/>
      <c r="AW49" s="131"/>
      <c r="AX49" s="131"/>
    </row>
    <row r="50" spans="3:51" ht="13.5" customHeight="1">
      <c r="C50" s="122"/>
      <c r="D50" s="122"/>
      <c r="E50" s="124"/>
      <c r="F50" s="124"/>
      <c r="G50" s="124"/>
      <c r="H50" s="124"/>
      <c r="I50" s="124"/>
      <c r="J50" s="131"/>
      <c r="K50" s="131"/>
      <c r="L50" s="131"/>
      <c r="M50" s="131"/>
      <c r="N50" s="131"/>
      <c r="O50" s="131"/>
      <c r="P50" s="133"/>
      <c r="Q50" s="133"/>
      <c r="R50" s="133"/>
      <c r="S50" s="21"/>
      <c r="T50" s="133"/>
      <c r="U50" s="133"/>
      <c r="V50" s="133"/>
      <c r="W50" s="131"/>
      <c r="X50" s="131"/>
      <c r="Y50" s="131"/>
      <c r="Z50" s="131"/>
      <c r="AA50" s="131"/>
      <c r="AB50" s="131"/>
      <c r="AC50" s="22"/>
      <c r="AD50" s="22"/>
      <c r="AE50" s="22"/>
      <c r="AF50" s="22"/>
      <c r="AG50" s="22"/>
      <c r="AH50" s="22"/>
      <c r="AI50" s="131"/>
      <c r="AJ50" s="131"/>
      <c r="AK50" s="131"/>
      <c r="AL50" s="131"/>
      <c r="AM50" s="131"/>
      <c r="AN50" s="131"/>
      <c r="AO50" s="20"/>
      <c r="AP50" s="20"/>
      <c r="AQ50" s="20"/>
      <c r="AR50" s="20"/>
      <c r="AS50" s="131"/>
      <c r="AT50" s="131"/>
      <c r="AU50" s="131"/>
      <c r="AV50" s="131"/>
      <c r="AW50" s="131"/>
      <c r="AX50" s="131"/>
    </row>
    <row r="51" spans="3:51" ht="13.5" customHeight="1">
      <c r="C51" s="122" t="s">
        <v>29</v>
      </c>
      <c r="D51" s="122"/>
      <c r="E51" s="124" t="s">
        <v>82</v>
      </c>
      <c r="F51" s="124"/>
      <c r="G51" s="124"/>
      <c r="H51" s="124"/>
      <c r="I51" s="124"/>
      <c r="J51" s="134" t="str">
        <f>D11</f>
        <v>ゴラッソ</v>
      </c>
      <c r="K51" s="134"/>
      <c r="L51" s="134"/>
      <c r="M51" s="134"/>
      <c r="N51" s="134"/>
      <c r="O51" s="134"/>
      <c r="P51" s="133">
        <v>7</v>
      </c>
      <c r="Q51" s="133"/>
      <c r="R51" s="133"/>
      <c r="S51" s="17"/>
      <c r="T51" s="133">
        <v>1</v>
      </c>
      <c r="U51" s="133"/>
      <c r="V51" s="133"/>
      <c r="W51" s="135" t="str">
        <f>D15</f>
        <v>北スポーツ</v>
      </c>
      <c r="X51" s="135"/>
      <c r="Y51" s="135"/>
      <c r="Z51" s="135"/>
      <c r="AA51" s="135"/>
      <c r="AB51" s="135"/>
      <c r="AC51" s="22"/>
      <c r="AD51" s="22"/>
      <c r="AE51" s="22"/>
      <c r="AF51" s="22"/>
      <c r="AG51" s="22"/>
      <c r="AH51" s="22"/>
      <c r="AI51" s="131" t="str">
        <f>D13</f>
        <v>寺尾SC</v>
      </c>
      <c r="AJ51" s="131"/>
      <c r="AK51" s="131"/>
      <c r="AL51" s="131"/>
      <c r="AM51" s="131"/>
      <c r="AN51" s="131"/>
      <c r="AO51" s="20"/>
      <c r="AP51" s="20"/>
      <c r="AQ51" s="20"/>
      <c r="AR51" s="20"/>
      <c r="AS51" s="135" t="str">
        <f>D9</f>
        <v>豊岡SC</v>
      </c>
      <c r="AT51" s="135"/>
      <c r="AU51" s="135"/>
      <c r="AV51" s="135"/>
      <c r="AW51" s="135"/>
      <c r="AX51" s="135"/>
    </row>
    <row r="52" spans="3:51" ht="13.5" customHeight="1">
      <c r="C52" s="122"/>
      <c r="D52" s="122"/>
      <c r="E52" s="124"/>
      <c r="F52" s="124"/>
      <c r="G52" s="124"/>
      <c r="H52" s="124"/>
      <c r="I52" s="124"/>
      <c r="J52" s="134"/>
      <c r="K52" s="134"/>
      <c r="L52" s="134"/>
      <c r="M52" s="134"/>
      <c r="N52" s="134"/>
      <c r="O52" s="134"/>
      <c r="P52" s="133"/>
      <c r="Q52" s="133"/>
      <c r="R52" s="133"/>
      <c r="S52" s="21"/>
      <c r="T52" s="133"/>
      <c r="U52" s="133"/>
      <c r="V52" s="133"/>
      <c r="W52" s="135"/>
      <c r="X52" s="135"/>
      <c r="Y52" s="135"/>
      <c r="Z52" s="135"/>
      <c r="AA52" s="135"/>
      <c r="AB52" s="135"/>
      <c r="AC52" s="22"/>
      <c r="AD52" s="22"/>
      <c r="AE52" s="22"/>
      <c r="AF52" s="22"/>
      <c r="AG52" s="22"/>
      <c r="AH52" s="22"/>
      <c r="AI52" s="131"/>
      <c r="AJ52" s="131"/>
      <c r="AK52" s="131"/>
      <c r="AL52" s="131"/>
      <c r="AM52" s="131"/>
      <c r="AN52" s="131"/>
      <c r="AO52" s="20"/>
      <c r="AP52" s="20"/>
      <c r="AQ52" s="20"/>
      <c r="AR52" s="20"/>
      <c r="AS52" s="135"/>
      <c r="AT52" s="135"/>
      <c r="AU52" s="135"/>
      <c r="AV52" s="135"/>
      <c r="AW52" s="135"/>
      <c r="AX52" s="135"/>
    </row>
    <row r="53" spans="3:51" ht="13.5" customHeight="1">
      <c r="C53" s="122" t="s">
        <v>30</v>
      </c>
      <c r="D53" s="122"/>
      <c r="E53" s="124" t="s">
        <v>83</v>
      </c>
      <c r="F53" s="124"/>
      <c r="G53" s="124"/>
      <c r="H53" s="124"/>
      <c r="I53" s="124"/>
      <c r="J53" s="131" t="str">
        <f>D9</f>
        <v>豊岡SC</v>
      </c>
      <c r="K53" s="131"/>
      <c r="L53" s="131"/>
      <c r="M53" s="131"/>
      <c r="N53" s="131"/>
      <c r="O53" s="131"/>
      <c r="P53" s="133">
        <v>7</v>
      </c>
      <c r="Q53" s="133"/>
      <c r="R53" s="133"/>
      <c r="S53" s="17"/>
      <c r="T53" s="133">
        <v>0</v>
      </c>
      <c r="U53" s="133"/>
      <c r="V53" s="133"/>
      <c r="W53" s="131" t="str">
        <f>D15</f>
        <v>北スポーツ</v>
      </c>
      <c r="X53" s="131"/>
      <c r="Y53" s="131"/>
      <c r="Z53" s="131"/>
      <c r="AA53" s="131"/>
      <c r="AB53" s="131"/>
      <c r="AC53" s="22"/>
      <c r="AD53" s="22"/>
      <c r="AE53" s="22"/>
      <c r="AF53" s="22"/>
      <c r="AG53" s="22"/>
      <c r="AH53" s="22"/>
      <c r="AI53" s="131" t="str">
        <f>D11</f>
        <v>ゴラッソ</v>
      </c>
      <c r="AJ53" s="131"/>
      <c r="AK53" s="131"/>
      <c r="AL53" s="131"/>
      <c r="AM53" s="131"/>
      <c r="AN53" s="131"/>
      <c r="AO53" s="20"/>
      <c r="AP53" s="20"/>
      <c r="AQ53" s="20"/>
      <c r="AR53" s="20"/>
      <c r="AS53" s="132" t="str">
        <f>D13</f>
        <v>寺尾SC</v>
      </c>
      <c r="AT53" s="132"/>
      <c r="AU53" s="132"/>
      <c r="AV53" s="132"/>
      <c r="AW53" s="132"/>
      <c r="AX53" s="132"/>
    </row>
    <row r="54" spans="3:51" ht="13.5" customHeight="1">
      <c r="C54" s="122"/>
      <c r="D54" s="122"/>
      <c r="E54" s="124"/>
      <c r="F54" s="124"/>
      <c r="G54" s="124"/>
      <c r="H54" s="124"/>
      <c r="I54" s="124"/>
      <c r="J54" s="131"/>
      <c r="K54" s="131"/>
      <c r="L54" s="131"/>
      <c r="M54" s="131"/>
      <c r="N54" s="131"/>
      <c r="O54" s="131"/>
      <c r="P54" s="133"/>
      <c r="Q54" s="133"/>
      <c r="R54" s="133"/>
      <c r="S54" s="21"/>
      <c r="T54" s="133"/>
      <c r="U54" s="133"/>
      <c r="V54" s="133"/>
      <c r="W54" s="131"/>
      <c r="X54" s="131"/>
      <c r="Y54" s="131"/>
      <c r="Z54" s="131"/>
      <c r="AA54" s="131"/>
      <c r="AB54" s="131"/>
      <c r="AC54" s="22"/>
      <c r="AD54" s="22"/>
      <c r="AE54" s="22"/>
      <c r="AF54" s="22"/>
      <c r="AG54" s="22"/>
      <c r="AH54" s="22"/>
      <c r="AI54" s="131"/>
      <c r="AJ54" s="131"/>
      <c r="AK54" s="131"/>
      <c r="AL54" s="131"/>
      <c r="AM54" s="131"/>
      <c r="AN54" s="131"/>
      <c r="AO54" s="20"/>
      <c r="AP54" s="20"/>
      <c r="AQ54" s="20"/>
      <c r="AR54" s="20"/>
      <c r="AS54" s="132"/>
      <c r="AT54" s="132"/>
      <c r="AU54" s="132"/>
      <c r="AV54" s="132"/>
      <c r="AW54" s="132"/>
      <c r="AX54" s="132"/>
    </row>
    <row r="55" spans="3:51" ht="13.5" customHeight="1">
      <c r="C55" s="122" t="s">
        <v>84</v>
      </c>
      <c r="D55" s="122"/>
      <c r="E55" s="124" t="s">
        <v>85</v>
      </c>
      <c r="F55" s="124"/>
      <c r="G55" s="124"/>
      <c r="H55" s="124"/>
      <c r="I55" s="124"/>
      <c r="J55" s="131" t="str">
        <f>D11</f>
        <v>ゴラッソ</v>
      </c>
      <c r="K55" s="131"/>
      <c r="L55" s="131"/>
      <c r="M55" s="131"/>
      <c r="N55" s="131"/>
      <c r="O55" s="131"/>
      <c r="P55" s="133">
        <v>2</v>
      </c>
      <c r="Q55" s="133"/>
      <c r="R55" s="133"/>
      <c r="S55" s="17"/>
      <c r="T55" s="133">
        <v>1</v>
      </c>
      <c r="U55" s="133"/>
      <c r="V55" s="133"/>
      <c r="W55" s="131" t="str">
        <f>D13</f>
        <v>寺尾SC</v>
      </c>
      <c r="X55" s="131"/>
      <c r="Y55" s="131"/>
      <c r="Z55" s="131"/>
      <c r="AA55" s="131"/>
      <c r="AB55" s="131"/>
      <c r="AC55" s="22"/>
      <c r="AD55" s="22"/>
      <c r="AE55" s="22"/>
      <c r="AF55" s="22"/>
      <c r="AG55" s="22"/>
      <c r="AH55" s="22"/>
      <c r="AI55" s="131" t="str">
        <f>D9</f>
        <v>豊岡SC</v>
      </c>
      <c r="AJ55" s="131"/>
      <c r="AK55" s="131"/>
      <c r="AL55" s="131"/>
      <c r="AM55" s="131"/>
      <c r="AN55" s="131"/>
      <c r="AO55" s="20"/>
      <c r="AP55" s="20"/>
      <c r="AQ55" s="20"/>
      <c r="AR55" s="20"/>
      <c r="AS55" s="132" t="str">
        <f>D15</f>
        <v>北スポーツ</v>
      </c>
      <c r="AT55" s="132"/>
      <c r="AU55" s="132"/>
      <c r="AV55" s="132"/>
      <c r="AW55" s="132"/>
      <c r="AX55" s="132"/>
      <c r="AY55" s="4"/>
    </row>
    <row r="56" spans="3:51" ht="13.5" customHeight="1">
      <c r="C56" s="122"/>
      <c r="D56" s="122"/>
      <c r="E56" s="124"/>
      <c r="F56" s="124"/>
      <c r="G56" s="124"/>
      <c r="H56" s="124"/>
      <c r="I56" s="124"/>
      <c r="J56" s="131"/>
      <c r="K56" s="131"/>
      <c r="L56" s="131"/>
      <c r="M56" s="131"/>
      <c r="N56" s="131"/>
      <c r="O56" s="131"/>
      <c r="P56" s="133"/>
      <c r="Q56" s="133"/>
      <c r="R56" s="133"/>
      <c r="S56" s="21"/>
      <c r="T56" s="133"/>
      <c r="U56" s="133"/>
      <c r="V56" s="133"/>
      <c r="W56" s="131"/>
      <c r="X56" s="131"/>
      <c r="Y56" s="131"/>
      <c r="Z56" s="131"/>
      <c r="AA56" s="131"/>
      <c r="AB56" s="131"/>
      <c r="AC56" s="22"/>
      <c r="AD56" s="22"/>
      <c r="AE56" s="22"/>
      <c r="AF56" s="22"/>
      <c r="AG56" s="22"/>
      <c r="AH56" s="22"/>
      <c r="AI56" s="131"/>
      <c r="AJ56" s="131"/>
      <c r="AK56" s="131"/>
      <c r="AL56" s="131"/>
      <c r="AM56" s="131"/>
      <c r="AN56" s="131"/>
      <c r="AO56" s="20"/>
      <c r="AP56" s="20"/>
      <c r="AQ56" s="20"/>
      <c r="AR56" s="20"/>
      <c r="AS56" s="132"/>
      <c r="AT56" s="132"/>
      <c r="AU56" s="132"/>
      <c r="AV56" s="132"/>
      <c r="AW56" s="132"/>
      <c r="AX56" s="132"/>
      <c r="AY56" s="4"/>
    </row>
    <row r="57" spans="3:51" ht="13.5" customHeight="1">
      <c r="C57" s="122"/>
      <c r="D57" s="122"/>
      <c r="E57" s="123"/>
      <c r="F57" s="124"/>
      <c r="G57" s="124"/>
      <c r="H57" s="124"/>
      <c r="I57" s="124"/>
      <c r="J57" s="116"/>
      <c r="K57" s="117"/>
      <c r="L57" s="117"/>
      <c r="M57" s="117"/>
      <c r="N57" s="117"/>
      <c r="O57" s="118"/>
      <c r="P57" s="125"/>
      <c r="Q57" s="126"/>
      <c r="R57" s="127"/>
      <c r="S57" s="21"/>
      <c r="T57" s="125"/>
      <c r="U57" s="126"/>
      <c r="V57" s="127"/>
      <c r="W57" s="110"/>
      <c r="X57" s="111"/>
      <c r="Y57" s="111"/>
      <c r="Z57" s="111"/>
      <c r="AA57" s="111"/>
      <c r="AB57" s="112"/>
      <c r="AC57" s="22"/>
      <c r="AD57" s="22"/>
      <c r="AE57" s="22"/>
      <c r="AF57" s="22"/>
      <c r="AG57" s="22"/>
      <c r="AH57" s="22"/>
      <c r="AI57" s="110"/>
      <c r="AJ57" s="111"/>
      <c r="AK57" s="111"/>
      <c r="AL57" s="111"/>
      <c r="AM57" s="111"/>
      <c r="AN57" s="112"/>
      <c r="AO57" s="20"/>
      <c r="AP57" s="20"/>
      <c r="AQ57" s="20"/>
      <c r="AR57" s="20"/>
      <c r="AS57" s="116">
        <f>D21</f>
        <v>0</v>
      </c>
      <c r="AT57" s="117"/>
      <c r="AU57" s="117"/>
      <c r="AV57" s="117"/>
      <c r="AW57" s="117"/>
      <c r="AX57" s="118"/>
    </row>
    <row r="58" spans="3:51" ht="13.5" customHeight="1">
      <c r="C58" s="122"/>
      <c r="D58" s="122"/>
      <c r="E58" s="124"/>
      <c r="F58" s="124"/>
      <c r="G58" s="124"/>
      <c r="H58" s="124"/>
      <c r="I58" s="124"/>
      <c r="J58" s="119"/>
      <c r="K58" s="120"/>
      <c r="L58" s="120"/>
      <c r="M58" s="120"/>
      <c r="N58" s="120"/>
      <c r="O58" s="121"/>
      <c r="P58" s="128"/>
      <c r="Q58" s="129"/>
      <c r="R58" s="130"/>
      <c r="S58" s="21"/>
      <c r="T58" s="128"/>
      <c r="U58" s="129"/>
      <c r="V58" s="130"/>
      <c r="W58" s="113"/>
      <c r="X58" s="114"/>
      <c r="Y58" s="114"/>
      <c r="Z58" s="114"/>
      <c r="AA58" s="114"/>
      <c r="AB58" s="115"/>
      <c r="AC58" s="22"/>
      <c r="AD58" s="22"/>
      <c r="AE58" s="22"/>
      <c r="AF58" s="22"/>
      <c r="AG58" s="22"/>
      <c r="AH58" s="22"/>
      <c r="AI58" s="113"/>
      <c r="AJ58" s="114"/>
      <c r="AK58" s="114"/>
      <c r="AL58" s="114"/>
      <c r="AM58" s="114"/>
      <c r="AN58" s="115"/>
      <c r="AO58" s="20"/>
      <c r="AP58" s="20"/>
      <c r="AQ58" s="20"/>
      <c r="AR58" s="20"/>
      <c r="AS58" s="119"/>
      <c r="AT58" s="120"/>
      <c r="AU58" s="120"/>
      <c r="AV58" s="120"/>
      <c r="AW58" s="120"/>
      <c r="AX58" s="121"/>
    </row>
    <row r="59" spans="3:51" ht="13.5" customHeight="1">
      <c r="C59" s="122"/>
      <c r="D59" s="122"/>
      <c r="E59" s="123"/>
      <c r="F59" s="124"/>
      <c r="G59" s="124"/>
      <c r="H59" s="124"/>
      <c r="I59" s="124"/>
      <c r="J59" s="116"/>
      <c r="K59" s="117"/>
      <c r="L59" s="117"/>
      <c r="M59" s="117"/>
      <c r="N59" s="117"/>
      <c r="O59" s="118"/>
      <c r="P59" s="125"/>
      <c r="Q59" s="126"/>
      <c r="R59" s="127"/>
      <c r="S59" s="21"/>
      <c r="T59" s="125"/>
      <c r="U59" s="126"/>
      <c r="V59" s="127"/>
      <c r="W59" s="110">
        <f>D19</f>
        <v>0</v>
      </c>
      <c r="X59" s="111"/>
      <c r="Y59" s="111"/>
      <c r="Z59" s="111"/>
      <c r="AA59" s="111"/>
      <c r="AB59" s="112"/>
      <c r="AC59" s="26"/>
      <c r="AD59" s="26"/>
      <c r="AE59" s="26"/>
      <c r="AF59" s="26"/>
      <c r="AG59" s="26"/>
      <c r="AH59" s="26"/>
      <c r="AI59" s="116"/>
      <c r="AJ59" s="117"/>
      <c r="AK59" s="117"/>
      <c r="AL59" s="117"/>
      <c r="AM59" s="117"/>
      <c r="AN59" s="118"/>
      <c r="AO59" s="18"/>
      <c r="AP59" s="18"/>
      <c r="AQ59" s="18"/>
      <c r="AR59" s="18"/>
      <c r="AS59" s="116"/>
      <c r="AT59" s="117"/>
      <c r="AU59" s="117"/>
      <c r="AV59" s="117"/>
      <c r="AW59" s="117"/>
      <c r="AX59" s="118"/>
    </row>
    <row r="60" spans="3:51">
      <c r="C60" s="122"/>
      <c r="D60" s="122"/>
      <c r="E60" s="124"/>
      <c r="F60" s="124"/>
      <c r="G60" s="124"/>
      <c r="H60" s="124"/>
      <c r="I60" s="124"/>
      <c r="J60" s="119"/>
      <c r="K60" s="120"/>
      <c r="L60" s="120"/>
      <c r="M60" s="120"/>
      <c r="N60" s="120"/>
      <c r="O60" s="121"/>
      <c r="P60" s="128"/>
      <c r="Q60" s="129"/>
      <c r="R60" s="130"/>
      <c r="S60" s="21"/>
      <c r="T60" s="128"/>
      <c r="U60" s="129"/>
      <c r="V60" s="130"/>
      <c r="W60" s="113"/>
      <c r="X60" s="114"/>
      <c r="Y60" s="114"/>
      <c r="Z60" s="114"/>
      <c r="AA60" s="114"/>
      <c r="AB60" s="115"/>
      <c r="AC60" s="26"/>
      <c r="AD60" s="26"/>
      <c r="AE60" s="26"/>
      <c r="AF60" s="26"/>
      <c r="AG60" s="26"/>
      <c r="AH60" s="26"/>
      <c r="AI60" s="119"/>
      <c r="AJ60" s="120"/>
      <c r="AK60" s="120"/>
      <c r="AL60" s="120"/>
      <c r="AM60" s="120"/>
      <c r="AN60" s="121"/>
      <c r="AO60" s="18"/>
      <c r="AP60" s="18"/>
      <c r="AQ60" s="18"/>
      <c r="AR60" s="18"/>
      <c r="AS60" s="119"/>
      <c r="AT60" s="120"/>
      <c r="AU60" s="120"/>
      <c r="AV60" s="120"/>
      <c r="AW60" s="120"/>
      <c r="AX60" s="121"/>
    </row>
    <row r="61" spans="3:51" ht="13.5" customHeight="1">
      <c r="C61" s="14"/>
      <c r="D61" s="27"/>
      <c r="E61" s="27"/>
      <c r="F61" s="27"/>
      <c r="G61" s="27"/>
      <c r="H61" s="27"/>
      <c r="I61" s="27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28"/>
      <c r="AT61" s="28"/>
      <c r="AU61" s="28"/>
      <c r="AV61" s="28"/>
      <c r="AW61" s="28"/>
    </row>
    <row r="62" spans="3:51" ht="13.5" customHeight="1">
      <c r="C62" s="14"/>
      <c r="D62" s="27"/>
      <c r="E62" s="27"/>
      <c r="F62" s="27"/>
      <c r="G62" s="27"/>
      <c r="H62" s="27"/>
      <c r="I62" s="27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30"/>
      <c r="AT62" s="14"/>
      <c r="AU62" s="14"/>
      <c r="AV62" s="14"/>
      <c r="AW62" s="14"/>
      <c r="AX62" s="14"/>
    </row>
    <row r="63" spans="3:51" ht="13.5" customHeight="1">
      <c r="C63" s="14"/>
      <c r="D63" s="14"/>
      <c r="E63" s="14" t="s">
        <v>31</v>
      </c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30"/>
      <c r="AT63" s="14"/>
      <c r="AU63" s="14"/>
      <c r="AV63" s="14"/>
      <c r="AW63" s="14"/>
      <c r="AX63" s="14"/>
    </row>
    <row r="64" spans="3:51" ht="13.5" customHeight="1">
      <c r="C64" s="14"/>
      <c r="D64" s="14"/>
      <c r="E64" s="14"/>
      <c r="F64" s="14"/>
      <c r="G64" s="14"/>
      <c r="H64" s="14"/>
      <c r="I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30"/>
      <c r="AT64" s="14"/>
      <c r="AU64" s="14"/>
      <c r="AV64" s="14"/>
      <c r="AW64" s="14"/>
      <c r="AX64" s="14"/>
    </row>
    <row r="65" spans="3:51" ht="13.5" customHeight="1">
      <c r="C65" s="14"/>
      <c r="D65" s="14"/>
      <c r="E65" s="14"/>
      <c r="F65" s="14"/>
      <c r="G65" s="14"/>
      <c r="H65" s="14"/>
      <c r="I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30"/>
      <c r="AT65" s="14"/>
      <c r="AU65" s="14"/>
      <c r="AV65" s="14"/>
      <c r="AW65" s="14"/>
      <c r="AX65" s="14"/>
    </row>
    <row r="66" spans="3:51" ht="13.5" customHeight="1">
      <c r="AS66" s="31"/>
    </row>
    <row r="67" spans="3:51" ht="13.5" customHeight="1"/>
    <row r="68" spans="3:51" ht="13.5" customHeight="1"/>
    <row r="69" spans="3:51" ht="13.5" customHeight="1"/>
    <row r="70" spans="3:51" ht="13.5" customHeight="1"/>
    <row r="71" spans="3:51" ht="13.5" customHeight="1">
      <c r="AY71" s="4"/>
    </row>
    <row r="72" spans="3:51" ht="13.5" customHeight="1">
      <c r="AY72" s="4"/>
    </row>
    <row r="73" spans="3:51" ht="13.5" customHeight="1">
      <c r="AY73" s="4"/>
    </row>
    <row r="74" spans="3:51" ht="13.5" customHeight="1">
      <c r="AY74" s="4"/>
    </row>
    <row r="75" spans="3:51">
      <c r="AY75" s="29"/>
    </row>
  </sheetData>
  <mergeCells count="334">
    <mergeCell ref="C51:D52"/>
    <mergeCell ref="E51:I52"/>
    <mergeCell ref="J51:O52"/>
    <mergeCell ref="P51:R52"/>
    <mergeCell ref="T51:V52"/>
    <mergeCell ref="W51:AB52"/>
    <mergeCell ref="AI51:AN52"/>
    <mergeCell ref="AS51:AX52"/>
    <mergeCell ref="C53:D54"/>
    <mergeCell ref="E53:I54"/>
    <mergeCell ref="J53:O54"/>
    <mergeCell ref="P53:R54"/>
    <mergeCell ref="T53:V54"/>
    <mergeCell ref="W53:AB54"/>
    <mergeCell ref="AI53:AN54"/>
    <mergeCell ref="AS53:AX54"/>
    <mergeCell ref="BI34:BI35"/>
    <mergeCell ref="BJ34:BJ35"/>
    <mergeCell ref="BK34:BK35"/>
    <mergeCell ref="I40:BB40"/>
    <mergeCell ref="AI41:AX42"/>
    <mergeCell ref="D43:N44"/>
    <mergeCell ref="AI43:AN44"/>
    <mergeCell ref="AS43:AX44"/>
    <mergeCell ref="C45:D46"/>
    <mergeCell ref="E45:I46"/>
    <mergeCell ref="J45:O46"/>
    <mergeCell ref="P45:R46"/>
    <mergeCell ref="T45:V46"/>
    <mergeCell ref="W45:AB46"/>
    <mergeCell ref="AI45:AN46"/>
    <mergeCell ref="AS45:AX46"/>
    <mergeCell ref="AM30:AN31"/>
    <mergeCell ref="AP30:AQ31"/>
    <mergeCell ref="BK30:BK31"/>
    <mergeCell ref="BL30:BL31"/>
    <mergeCell ref="BJ32:BJ33"/>
    <mergeCell ref="BE30:BE31"/>
    <mergeCell ref="BK32:BK33"/>
    <mergeCell ref="BL32:BL33"/>
    <mergeCell ref="AR30:BC31"/>
    <mergeCell ref="BG30:BG31"/>
    <mergeCell ref="C24:E26"/>
    <mergeCell ref="F24:H25"/>
    <mergeCell ref="I24:R25"/>
    <mergeCell ref="S24:U25"/>
    <mergeCell ref="BK27:BK29"/>
    <mergeCell ref="BL27:BL29"/>
    <mergeCell ref="BE27:BE29"/>
    <mergeCell ref="BF27:BF29"/>
    <mergeCell ref="AQ28:AQ29"/>
    <mergeCell ref="AR28:AR29"/>
    <mergeCell ref="C27:E29"/>
    <mergeCell ref="BG27:BG29"/>
    <mergeCell ref="BJ27:BJ29"/>
    <mergeCell ref="V24:X25"/>
    <mergeCell ref="Y24:AA25"/>
    <mergeCell ref="AB24:AD25"/>
    <mergeCell ref="AE24:AG25"/>
    <mergeCell ref="AH24:AJ25"/>
    <mergeCell ref="AK24:AM25"/>
    <mergeCell ref="AN24:AP25"/>
    <mergeCell ref="F26:H27"/>
    <mergeCell ref="I26:R27"/>
    <mergeCell ref="S26:U27"/>
    <mergeCell ref="V26:X27"/>
    <mergeCell ref="BK17:BK18"/>
    <mergeCell ref="BE17:BE18"/>
    <mergeCell ref="BF17:BF18"/>
    <mergeCell ref="BJ17:BJ18"/>
    <mergeCell ref="BE19:BE20"/>
    <mergeCell ref="BF19:BF20"/>
    <mergeCell ref="BJ19:BJ20"/>
    <mergeCell ref="BK19:BK20"/>
    <mergeCell ref="C21:C22"/>
    <mergeCell ref="D21:H22"/>
    <mergeCell ref="I21:J22"/>
    <mergeCell ref="L21:M22"/>
    <mergeCell ref="N21:O22"/>
    <mergeCell ref="Q21:R22"/>
    <mergeCell ref="S21:T22"/>
    <mergeCell ref="V21:W22"/>
    <mergeCell ref="X21:Y22"/>
    <mergeCell ref="AA21:AB22"/>
    <mergeCell ref="AC21:AD22"/>
    <mergeCell ref="AF21:AG22"/>
    <mergeCell ref="BJ21:BJ22"/>
    <mergeCell ref="BK21:BK22"/>
    <mergeCell ref="BE21:BE22"/>
    <mergeCell ref="BF21:BF22"/>
    <mergeCell ref="L2:N3"/>
    <mergeCell ref="O2:P3"/>
    <mergeCell ref="R2:AB3"/>
    <mergeCell ref="AC2:AF3"/>
    <mergeCell ref="AH2:AZ3"/>
    <mergeCell ref="C4:AF5"/>
    <mergeCell ref="C6:E8"/>
    <mergeCell ref="F6:H8"/>
    <mergeCell ref="I6:O8"/>
    <mergeCell ref="P6:V8"/>
    <mergeCell ref="W6:AC8"/>
    <mergeCell ref="AD6:AJ8"/>
    <mergeCell ref="AK6:AQ8"/>
    <mergeCell ref="AR6:AS8"/>
    <mergeCell ref="AT6:AU8"/>
    <mergeCell ref="AV6:AW8"/>
    <mergeCell ref="AX6:AZ8"/>
    <mergeCell ref="BA6:BB8"/>
    <mergeCell ref="BC6:BC8"/>
    <mergeCell ref="BG6:BG8"/>
    <mergeCell ref="BK6:BK8"/>
    <mergeCell ref="C9:C10"/>
    <mergeCell ref="D9:H10"/>
    <mergeCell ref="I9:O10"/>
    <mergeCell ref="AK9:AQ10"/>
    <mergeCell ref="AR9:AS10"/>
    <mergeCell ref="AT9:AU10"/>
    <mergeCell ref="AV9:AW10"/>
    <mergeCell ref="AX9:AZ10"/>
    <mergeCell ref="BA9:BB10"/>
    <mergeCell ref="BC9:BC10"/>
    <mergeCell ref="BG9:BG10"/>
    <mergeCell ref="BE6:BE8"/>
    <mergeCell ref="BF6:BF8"/>
    <mergeCell ref="BE9:BE10"/>
    <mergeCell ref="BF9:BF10"/>
    <mergeCell ref="BJ9:BJ10"/>
    <mergeCell ref="BK9:BK10"/>
    <mergeCell ref="BM9:BM10"/>
    <mergeCell ref="C11:C12"/>
    <mergeCell ref="D11:H12"/>
    <mergeCell ref="P11:V12"/>
    <mergeCell ref="AR11:AS12"/>
    <mergeCell ref="AT11:AU12"/>
    <mergeCell ref="AV11:AW12"/>
    <mergeCell ref="AX11:AZ12"/>
    <mergeCell ref="BA11:BB12"/>
    <mergeCell ref="BC11:BC12"/>
    <mergeCell ref="BG11:BG12"/>
    <mergeCell ref="BL11:BL12"/>
    <mergeCell ref="BL9:BL10"/>
    <mergeCell ref="BE11:BE12"/>
    <mergeCell ref="BF11:BF12"/>
    <mergeCell ref="BJ11:BJ12"/>
    <mergeCell ref="BK11:BK12"/>
    <mergeCell ref="P9:R10"/>
    <mergeCell ref="T9:V10"/>
    <mergeCell ref="W9:Y10"/>
    <mergeCell ref="AA9:AC10"/>
    <mergeCell ref="AD9:AF10"/>
    <mergeCell ref="AH9:AJ10"/>
    <mergeCell ref="I11:K12"/>
    <mergeCell ref="BL13:BL14"/>
    <mergeCell ref="C15:C16"/>
    <mergeCell ref="D15:H16"/>
    <mergeCell ref="AD15:AJ16"/>
    <mergeCell ref="AR15:AS16"/>
    <mergeCell ref="AT15:AU16"/>
    <mergeCell ref="AV15:AW16"/>
    <mergeCell ref="AX15:AZ16"/>
    <mergeCell ref="BA15:BB16"/>
    <mergeCell ref="BC15:BC16"/>
    <mergeCell ref="BG15:BG16"/>
    <mergeCell ref="BL15:BL16"/>
    <mergeCell ref="C13:C14"/>
    <mergeCell ref="D13:H14"/>
    <mergeCell ref="W13:AC14"/>
    <mergeCell ref="AR13:AS14"/>
    <mergeCell ref="AT13:AU14"/>
    <mergeCell ref="AV13:AW14"/>
    <mergeCell ref="BJ13:BJ14"/>
    <mergeCell ref="BK13:BK14"/>
    <mergeCell ref="BE13:BE14"/>
    <mergeCell ref="BF13:BF14"/>
    <mergeCell ref="BJ15:BJ16"/>
    <mergeCell ref="BK15:BK16"/>
    <mergeCell ref="AR17:AS18"/>
    <mergeCell ref="AT17:AU18"/>
    <mergeCell ref="AV17:AW18"/>
    <mergeCell ref="AX17:AZ18"/>
    <mergeCell ref="BA17:BB18"/>
    <mergeCell ref="BC17:BC18"/>
    <mergeCell ref="BG17:BG18"/>
    <mergeCell ref="AX13:AZ14"/>
    <mergeCell ref="BA13:BB14"/>
    <mergeCell ref="BC13:BC14"/>
    <mergeCell ref="BG13:BG14"/>
    <mergeCell ref="BE15:BE16"/>
    <mergeCell ref="BF15:BF16"/>
    <mergeCell ref="BL17:BL18"/>
    <mergeCell ref="C19:C20"/>
    <mergeCell ref="D19:H20"/>
    <mergeCell ref="I19:J20"/>
    <mergeCell ref="L19:M20"/>
    <mergeCell ref="N19:O20"/>
    <mergeCell ref="Q19:R20"/>
    <mergeCell ref="S19:T20"/>
    <mergeCell ref="V19:W20"/>
    <mergeCell ref="X19:Y20"/>
    <mergeCell ref="AA19:AB20"/>
    <mergeCell ref="AC19:AD20"/>
    <mergeCell ref="AF19:AG20"/>
    <mergeCell ref="AH19:AL20"/>
    <mergeCell ref="AM19:AN20"/>
    <mergeCell ref="AP19:AQ20"/>
    <mergeCell ref="AR19:AS20"/>
    <mergeCell ref="AT19:AU20"/>
    <mergeCell ref="AV19:AW20"/>
    <mergeCell ref="AX19:AZ20"/>
    <mergeCell ref="BA19:BB20"/>
    <mergeCell ref="BC19:BC20"/>
    <mergeCell ref="BG19:BG20"/>
    <mergeCell ref="BL19:BL20"/>
    <mergeCell ref="BL21:BL22"/>
    <mergeCell ref="I23:M23"/>
    <mergeCell ref="N23:R23"/>
    <mergeCell ref="S23:W23"/>
    <mergeCell ref="X23:AB23"/>
    <mergeCell ref="AC23:AG23"/>
    <mergeCell ref="AH23:AL23"/>
    <mergeCell ref="AM23:AQ23"/>
    <mergeCell ref="AR23:BB23"/>
    <mergeCell ref="AH21:AI22"/>
    <mergeCell ref="AK21:AL22"/>
    <mergeCell ref="AM21:AQ22"/>
    <mergeCell ref="AR21:AS22"/>
    <mergeCell ref="AT21:AU22"/>
    <mergeCell ref="AV21:AW22"/>
    <mergeCell ref="AX21:AZ22"/>
    <mergeCell ref="BA21:BB22"/>
    <mergeCell ref="BC21:BC22"/>
    <mergeCell ref="BG21:BG22"/>
    <mergeCell ref="AE26:AG27"/>
    <mergeCell ref="AH26:AJ27"/>
    <mergeCell ref="AK26:AM27"/>
    <mergeCell ref="AN26:AP27"/>
    <mergeCell ref="BM27:BM29"/>
    <mergeCell ref="F28:H29"/>
    <mergeCell ref="I28:R29"/>
    <mergeCell ref="S28:U29"/>
    <mergeCell ref="V28:X29"/>
    <mergeCell ref="Y28:AA29"/>
    <mergeCell ref="AB28:AD29"/>
    <mergeCell ref="AE28:AG29"/>
    <mergeCell ref="AH28:AJ29"/>
    <mergeCell ref="AK28:AM29"/>
    <mergeCell ref="AN28:AP29"/>
    <mergeCell ref="AS28:AS29"/>
    <mergeCell ref="AT28:BB29"/>
    <mergeCell ref="BM30:BM31"/>
    <mergeCell ref="C32:E39"/>
    <mergeCell ref="F32:H39"/>
    <mergeCell ref="I32:BB33"/>
    <mergeCell ref="BM32:BM33"/>
    <mergeCell ref="I34:BB35"/>
    <mergeCell ref="BL34:BL35"/>
    <mergeCell ref="I36:BB37"/>
    <mergeCell ref="I38:BB39"/>
    <mergeCell ref="BF30:BF31"/>
    <mergeCell ref="BJ30:BJ31"/>
    <mergeCell ref="C30:H31"/>
    <mergeCell ref="I30:J31"/>
    <mergeCell ref="L30:M31"/>
    <mergeCell ref="N30:O31"/>
    <mergeCell ref="Q30:R31"/>
    <mergeCell ref="S30:T31"/>
    <mergeCell ref="V30:W31"/>
    <mergeCell ref="X30:Y31"/>
    <mergeCell ref="AA30:AB31"/>
    <mergeCell ref="AC30:AD31"/>
    <mergeCell ref="AF30:AG31"/>
    <mergeCell ref="AH30:AI31"/>
    <mergeCell ref="AK30:AL31"/>
    <mergeCell ref="AI47:AN48"/>
    <mergeCell ref="AS47:AX48"/>
    <mergeCell ref="C49:D50"/>
    <mergeCell ref="E49:I50"/>
    <mergeCell ref="J49:O50"/>
    <mergeCell ref="P49:R50"/>
    <mergeCell ref="T49:V50"/>
    <mergeCell ref="W49:AB50"/>
    <mergeCell ref="AI49:AN50"/>
    <mergeCell ref="AS49:AX50"/>
    <mergeCell ref="AI59:AN60"/>
    <mergeCell ref="AS59:AX60"/>
    <mergeCell ref="C55:D56"/>
    <mergeCell ref="E55:I56"/>
    <mergeCell ref="J55:O56"/>
    <mergeCell ref="P55:R56"/>
    <mergeCell ref="T55:V56"/>
    <mergeCell ref="W55:AB56"/>
    <mergeCell ref="AI55:AN56"/>
    <mergeCell ref="AS55:AX56"/>
    <mergeCell ref="C57:D58"/>
    <mergeCell ref="E57:I58"/>
    <mergeCell ref="J57:O58"/>
    <mergeCell ref="P57:R58"/>
    <mergeCell ref="T57:V58"/>
    <mergeCell ref="W57:AB58"/>
    <mergeCell ref="AI57:AN58"/>
    <mergeCell ref="AS57:AX58"/>
    <mergeCell ref="I13:K14"/>
    <mergeCell ref="I15:K16"/>
    <mergeCell ref="P13:R14"/>
    <mergeCell ref="P15:R16"/>
    <mergeCell ref="T13:V14"/>
    <mergeCell ref="T15:V16"/>
    <mergeCell ref="W11:Y12"/>
    <mergeCell ref="AA11:AC12"/>
    <mergeCell ref="C59:D60"/>
    <mergeCell ref="E59:I60"/>
    <mergeCell ref="J59:O60"/>
    <mergeCell ref="P59:R60"/>
    <mergeCell ref="T59:V60"/>
    <mergeCell ref="W59:AB60"/>
    <mergeCell ref="C47:D48"/>
    <mergeCell ref="E47:I48"/>
    <mergeCell ref="J47:O48"/>
    <mergeCell ref="P47:R48"/>
    <mergeCell ref="T47:V48"/>
    <mergeCell ref="W47:AB48"/>
    <mergeCell ref="Y26:AA27"/>
    <mergeCell ref="AB26:AD27"/>
    <mergeCell ref="C17:C18"/>
    <mergeCell ref="D17:H18"/>
    <mergeCell ref="AD11:AF12"/>
    <mergeCell ref="AH11:AJ12"/>
    <mergeCell ref="AH13:AJ14"/>
    <mergeCell ref="W15:Y16"/>
    <mergeCell ref="AA15:AC16"/>
    <mergeCell ref="M13:O14"/>
    <mergeCell ref="M15:O16"/>
    <mergeCell ref="AD13:AF14"/>
    <mergeCell ref="M11:O12"/>
  </mergeCells>
  <phoneticPr fontId="24"/>
  <conditionalFormatting sqref="P45:R46">
    <cfRule type="expression" dxfId="65" priority="113" stopIfTrue="1">
      <formula>P45&gt;T45</formula>
    </cfRule>
    <cfRule type="expression" dxfId="64" priority="114" stopIfTrue="1">
      <formula>P45=T45</formula>
    </cfRule>
  </conditionalFormatting>
  <conditionalFormatting sqref="T45:V46">
    <cfRule type="expression" dxfId="63" priority="111" stopIfTrue="1">
      <formula>T45&gt;P45</formula>
    </cfRule>
    <cfRule type="expression" dxfId="62" priority="112" stopIfTrue="1">
      <formula>T45=P45</formula>
    </cfRule>
  </conditionalFormatting>
  <conditionalFormatting sqref="P45:R46">
    <cfRule type="expression" dxfId="61" priority="109" stopIfTrue="1">
      <formula>P45&gt;T45</formula>
    </cfRule>
    <cfRule type="expression" dxfId="60" priority="110" stopIfTrue="1">
      <formula>P45=T45</formula>
    </cfRule>
  </conditionalFormatting>
  <conditionalFormatting sqref="T45:V46">
    <cfRule type="expression" dxfId="59" priority="107" stopIfTrue="1">
      <formula>T45&gt;P45</formula>
    </cfRule>
    <cfRule type="expression" dxfId="58" priority="108" stopIfTrue="1">
      <formula>T45=P45</formula>
    </cfRule>
  </conditionalFormatting>
  <conditionalFormatting sqref="P47:R48">
    <cfRule type="expression" dxfId="57" priority="105" stopIfTrue="1">
      <formula>P47&gt;T47</formula>
    </cfRule>
    <cfRule type="expression" dxfId="56" priority="106" stopIfTrue="1">
      <formula>P47=T47</formula>
    </cfRule>
  </conditionalFormatting>
  <conditionalFormatting sqref="T47:V48">
    <cfRule type="expression" dxfId="55" priority="103" stopIfTrue="1">
      <formula>T47&gt;P47</formula>
    </cfRule>
    <cfRule type="expression" dxfId="54" priority="104" stopIfTrue="1">
      <formula>T47=P47</formula>
    </cfRule>
  </conditionalFormatting>
  <conditionalFormatting sqref="P47:R48">
    <cfRule type="expression" dxfId="53" priority="101" stopIfTrue="1">
      <formula>P47&gt;T47</formula>
    </cfRule>
    <cfRule type="expression" dxfId="52" priority="102" stopIfTrue="1">
      <formula>P47=T47</formula>
    </cfRule>
  </conditionalFormatting>
  <conditionalFormatting sqref="T47:V48">
    <cfRule type="expression" dxfId="51" priority="99" stopIfTrue="1">
      <formula>T47&gt;P47</formula>
    </cfRule>
    <cfRule type="expression" dxfId="50" priority="100" stopIfTrue="1">
      <formula>T47=P47</formula>
    </cfRule>
  </conditionalFormatting>
  <conditionalFormatting sqref="P49:R50">
    <cfRule type="expression" dxfId="49" priority="97" stopIfTrue="1">
      <formula>P49&gt;T49</formula>
    </cfRule>
    <cfRule type="expression" dxfId="48" priority="98" stopIfTrue="1">
      <formula>P49=T49</formula>
    </cfRule>
  </conditionalFormatting>
  <conditionalFormatting sqref="T49:V50">
    <cfRule type="expression" dxfId="47" priority="95" stopIfTrue="1">
      <formula>T49&gt;P49</formula>
    </cfRule>
    <cfRule type="expression" dxfId="46" priority="96" stopIfTrue="1">
      <formula>T49=P49</formula>
    </cfRule>
  </conditionalFormatting>
  <conditionalFormatting sqref="P49:R50">
    <cfRule type="expression" dxfId="45" priority="93" stopIfTrue="1">
      <formula>P49&gt;T49</formula>
    </cfRule>
    <cfRule type="expression" dxfId="44" priority="94" stopIfTrue="1">
      <formula>P49=T49</formula>
    </cfRule>
  </conditionalFormatting>
  <conditionalFormatting sqref="T49:V50">
    <cfRule type="expression" dxfId="43" priority="91" stopIfTrue="1">
      <formula>T49&gt;P49</formula>
    </cfRule>
    <cfRule type="expression" dxfId="42" priority="92" stopIfTrue="1">
      <formula>T49=P49</formula>
    </cfRule>
  </conditionalFormatting>
  <conditionalFormatting sqref="P51:R52">
    <cfRule type="expression" dxfId="41" priority="89" stopIfTrue="1">
      <formula>P51&gt;T51</formula>
    </cfRule>
    <cfRule type="expression" dxfId="40" priority="90" stopIfTrue="1">
      <formula>P51=T51</formula>
    </cfRule>
  </conditionalFormatting>
  <conditionalFormatting sqref="T51:V52">
    <cfRule type="expression" dxfId="39" priority="87" stopIfTrue="1">
      <formula>T51&gt;P51</formula>
    </cfRule>
    <cfRule type="expression" dxfId="38" priority="88" stopIfTrue="1">
      <formula>T51=P51</formula>
    </cfRule>
  </conditionalFormatting>
  <conditionalFormatting sqref="P51:R52">
    <cfRule type="expression" dxfId="37" priority="85" stopIfTrue="1">
      <formula>P51&gt;T51</formula>
    </cfRule>
    <cfRule type="expression" dxfId="36" priority="86" stopIfTrue="1">
      <formula>P51=T51</formula>
    </cfRule>
  </conditionalFormatting>
  <conditionalFormatting sqref="T51:V52">
    <cfRule type="expression" dxfId="35" priority="83" stopIfTrue="1">
      <formula>T51&gt;P51</formula>
    </cfRule>
    <cfRule type="expression" dxfId="34" priority="84" stopIfTrue="1">
      <formula>T51=P51</formula>
    </cfRule>
  </conditionalFormatting>
  <conditionalFormatting sqref="P53:R54">
    <cfRule type="expression" dxfId="33" priority="81" stopIfTrue="1">
      <formula>P53&gt;T53</formula>
    </cfRule>
    <cfRule type="expression" dxfId="32" priority="82" stopIfTrue="1">
      <formula>P53=T53</formula>
    </cfRule>
  </conditionalFormatting>
  <conditionalFormatting sqref="T53:V54">
    <cfRule type="expression" dxfId="31" priority="79" stopIfTrue="1">
      <formula>T53&gt;P53</formula>
    </cfRule>
    <cfRule type="expression" dxfId="30" priority="80" stopIfTrue="1">
      <formula>T53=P53</formula>
    </cfRule>
  </conditionalFormatting>
  <conditionalFormatting sqref="P53:R54">
    <cfRule type="expression" dxfId="29" priority="77" stopIfTrue="1">
      <formula>P53&gt;T53</formula>
    </cfRule>
    <cfRule type="expression" dxfId="28" priority="78" stopIfTrue="1">
      <formula>P53=T53</formula>
    </cfRule>
  </conditionalFormatting>
  <conditionalFormatting sqref="T53:V54">
    <cfRule type="expression" dxfId="27" priority="75" stopIfTrue="1">
      <formula>T53&gt;P53</formula>
    </cfRule>
    <cfRule type="expression" dxfId="26" priority="76" stopIfTrue="1">
      <formula>T53=P53</formula>
    </cfRule>
  </conditionalFormatting>
  <conditionalFormatting sqref="P57:R58">
    <cfRule type="expression" dxfId="25" priority="73" stopIfTrue="1">
      <formula>P57&gt;T57</formula>
    </cfRule>
    <cfRule type="expression" dxfId="24" priority="74" stopIfTrue="1">
      <formula>P57=T57</formula>
    </cfRule>
  </conditionalFormatting>
  <conditionalFormatting sqref="T57:V58">
    <cfRule type="expression" dxfId="23" priority="71" stopIfTrue="1">
      <formula>T57&gt;P57</formula>
    </cfRule>
    <cfRule type="expression" dxfId="22" priority="72" stopIfTrue="1">
      <formula>T57=P57</formula>
    </cfRule>
  </conditionalFormatting>
  <conditionalFormatting sqref="P57:R58">
    <cfRule type="expression" dxfId="21" priority="69" stopIfTrue="1">
      <formula>P57&gt;T57</formula>
    </cfRule>
    <cfRule type="expression" dxfId="20" priority="70" stopIfTrue="1">
      <formula>P57=T57</formula>
    </cfRule>
  </conditionalFormatting>
  <conditionalFormatting sqref="T57:V58">
    <cfRule type="expression" dxfId="19" priority="67" stopIfTrue="1">
      <formula>T57&gt;P57</formula>
    </cfRule>
    <cfRule type="expression" dxfId="18" priority="68" stopIfTrue="1">
      <formula>T57=P57</formula>
    </cfRule>
  </conditionalFormatting>
  <conditionalFormatting sqref="P59:R60">
    <cfRule type="expression" dxfId="17" priority="17" stopIfTrue="1">
      <formula>P59&gt;T59</formula>
    </cfRule>
    <cfRule type="expression" dxfId="16" priority="18" stopIfTrue="1">
      <formula>P59=T59</formula>
    </cfRule>
  </conditionalFormatting>
  <conditionalFormatting sqref="T59:V60">
    <cfRule type="expression" dxfId="15" priority="15" stopIfTrue="1">
      <formula>T59&gt;P59</formula>
    </cfRule>
    <cfRule type="expression" dxfId="14" priority="16" stopIfTrue="1">
      <formula>T59=P59</formula>
    </cfRule>
  </conditionalFormatting>
  <conditionalFormatting sqref="P59:R60">
    <cfRule type="expression" dxfId="13" priority="13" stopIfTrue="1">
      <formula>P59&gt;T59</formula>
    </cfRule>
    <cfRule type="expression" dxfId="12" priority="14" stopIfTrue="1">
      <formula>P59=T59</formula>
    </cfRule>
  </conditionalFormatting>
  <conditionalFormatting sqref="T59:V60">
    <cfRule type="expression" dxfId="11" priority="11" stopIfTrue="1">
      <formula>T59&gt;P59</formula>
    </cfRule>
    <cfRule type="expression" dxfId="10" priority="12" stopIfTrue="1">
      <formula>T59=P59</formula>
    </cfRule>
  </conditionalFormatting>
  <conditionalFormatting sqref="F28">
    <cfRule type="expression" dxfId="9" priority="10" stopIfTrue="1">
      <formula>F28=FALSE</formula>
    </cfRule>
  </conditionalFormatting>
  <conditionalFormatting sqref="F28">
    <cfRule type="expression" dxfId="8" priority="9" stopIfTrue="1">
      <formula>F28=FALSE</formula>
    </cfRule>
  </conditionalFormatting>
  <conditionalFormatting sqref="P55:R56">
    <cfRule type="expression" dxfId="7" priority="7" stopIfTrue="1">
      <formula>P55&gt;T55</formula>
    </cfRule>
    <cfRule type="expression" dxfId="6" priority="8" stopIfTrue="1">
      <formula>P55=T55</formula>
    </cfRule>
  </conditionalFormatting>
  <conditionalFormatting sqref="T55:V56">
    <cfRule type="expression" dxfId="5" priority="5" stopIfTrue="1">
      <formula>T55&gt;P55</formula>
    </cfRule>
    <cfRule type="expression" dxfId="4" priority="6" stopIfTrue="1">
      <formula>T55=P55</formula>
    </cfRule>
  </conditionalFormatting>
  <conditionalFormatting sqref="P55:R56">
    <cfRule type="expression" dxfId="3" priority="3" stopIfTrue="1">
      <formula>P55&gt;T55</formula>
    </cfRule>
    <cfRule type="expression" dxfId="2" priority="4" stopIfTrue="1">
      <formula>P55=T55</formula>
    </cfRule>
  </conditionalFormatting>
  <conditionalFormatting sqref="T55:V56">
    <cfRule type="expression" dxfId="1" priority="1" stopIfTrue="1">
      <formula>T55&gt;P55</formula>
    </cfRule>
    <cfRule type="expression" dxfId="0" priority="2" stopIfTrue="1">
      <formula>T55=P55</formula>
    </cfRule>
  </conditionalFormatting>
  <pageMargins left="0.7" right="0.7" top="0.75" bottom="0.75" header="0.3" footer="0.3"/>
  <pageSetup paperSize="9" scale="72" orientation="portrait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54"/>
  <sheetViews>
    <sheetView view="pageBreakPreview" topLeftCell="A2" zoomScale="74" zoomScaleNormal="100" workbookViewId="0">
      <selection activeCell="G15" sqref="G15"/>
    </sheetView>
  </sheetViews>
  <sheetFormatPr defaultRowHeight="14.25"/>
  <cols>
    <col min="1" max="1" width="1.625" style="45" customWidth="1"/>
    <col min="2" max="2" width="7.625" style="45" customWidth="1"/>
    <col min="3" max="9" width="9.625" style="45" customWidth="1"/>
    <col min="10" max="10" width="10.875" style="45" customWidth="1"/>
    <col min="11" max="12" width="9.625" style="45" customWidth="1"/>
    <col min="13" max="16384" width="9" style="45"/>
  </cols>
  <sheetData>
    <row r="2" spans="1:22" ht="18.75">
      <c r="A2" s="421" t="s">
        <v>131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</row>
    <row r="3" spans="1:22" ht="17.25">
      <c r="B3" s="46"/>
      <c r="C3" s="46"/>
      <c r="D3" s="46"/>
      <c r="E3" s="46"/>
      <c r="F3" s="46"/>
      <c r="G3" s="46"/>
      <c r="H3" s="46"/>
      <c r="I3" s="46"/>
    </row>
    <row r="4" spans="1:22" s="47" customFormat="1">
      <c r="B4" s="422" t="s">
        <v>132</v>
      </c>
      <c r="C4" s="422"/>
      <c r="D4" s="422"/>
      <c r="E4" s="422"/>
      <c r="F4" s="422"/>
      <c r="G4" s="423"/>
      <c r="H4" s="423"/>
      <c r="I4" s="94"/>
    </row>
    <row r="5" spans="1:22" s="47" customFormat="1">
      <c r="B5" s="93" t="s">
        <v>0</v>
      </c>
      <c r="C5" s="424" t="s">
        <v>39</v>
      </c>
      <c r="D5" s="425"/>
      <c r="E5" s="424" t="s">
        <v>40</v>
      </c>
      <c r="F5" s="425"/>
      <c r="G5" s="424" t="s">
        <v>41</v>
      </c>
      <c r="H5" s="425"/>
      <c r="I5" s="424" t="s">
        <v>42</v>
      </c>
      <c r="J5" s="425"/>
      <c r="K5" s="424" t="s">
        <v>86</v>
      </c>
      <c r="L5" s="425"/>
    </row>
    <row r="6" spans="1:22" s="47" customFormat="1" ht="13.5">
      <c r="B6" s="412" t="s">
        <v>43</v>
      </c>
      <c r="C6" s="415" t="s">
        <v>133</v>
      </c>
      <c r="D6" s="416"/>
      <c r="E6" s="415" t="s">
        <v>134</v>
      </c>
      <c r="F6" s="416"/>
      <c r="G6" s="415" t="s">
        <v>135</v>
      </c>
      <c r="H6" s="416"/>
      <c r="I6" s="415" t="s">
        <v>136</v>
      </c>
      <c r="J6" s="416"/>
      <c r="K6" s="415" t="s">
        <v>137</v>
      </c>
      <c r="L6" s="416"/>
    </row>
    <row r="7" spans="1:22" s="47" customFormat="1" ht="13.5">
      <c r="B7" s="413"/>
      <c r="C7" s="419" t="s">
        <v>138</v>
      </c>
      <c r="D7" s="420"/>
      <c r="E7" s="419" t="s">
        <v>139</v>
      </c>
      <c r="F7" s="420"/>
      <c r="G7" s="419"/>
      <c r="H7" s="420"/>
      <c r="I7" s="419"/>
      <c r="J7" s="420"/>
      <c r="K7" s="419"/>
      <c r="L7" s="420"/>
    </row>
    <row r="8" spans="1:22" s="47" customFormat="1" ht="13.5">
      <c r="B8" s="414"/>
      <c r="C8" s="417" t="s">
        <v>140</v>
      </c>
      <c r="D8" s="418"/>
      <c r="E8" s="417" t="s">
        <v>141</v>
      </c>
      <c r="F8" s="418"/>
      <c r="G8" s="417" t="s">
        <v>142</v>
      </c>
      <c r="H8" s="418"/>
      <c r="I8" s="403" t="s">
        <v>143</v>
      </c>
      <c r="J8" s="392"/>
      <c r="K8" s="403" t="s">
        <v>144</v>
      </c>
      <c r="L8" s="392"/>
    </row>
    <row r="9" spans="1:22" s="47" customFormat="1">
      <c r="B9" s="392" t="s">
        <v>87</v>
      </c>
      <c r="C9" s="385" t="s">
        <v>168</v>
      </c>
      <c r="D9" s="386"/>
      <c r="E9" s="385" t="s">
        <v>125</v>
      </c>
      <c r="F9" s="411"/>
      <c r="G9" s="391" t="s">
        <v>126</v>
      </c>
      <c r="H9" s="390"/>
      <c r="I9" s="391" t="s">
        <v>145</v>
      </c>
      <c r="J9" s="390"/>
      <c r="K9" s="393" t="s">
        <v>124</v>
      </c>
      <c r="L9" s="397"/>
    </row>
    <row r="10" spans="1:22" s="47" customFormat="1" ht="13.5">
      <c r="B10" s="392"/>
      <c r="C10" s="398" t="s">
        <v>44</v>
      </c>
      <c r="D10" s="400"/>
      <c r="E10" s="404" t="s">
        <v>44</v>
      </c>
      <c r="F10" s="405"/>
      <c r="G10" s="406" t="s">
        <v>44</v>
      </c>
      <c r="H10" s="407"/>
      <c r="I10" s="406" t="s">
        <v>44</v>
      </c>
      <c r="J10" s="407"/>
      <c r="K10" s="406" t="s">
        <v>44</v>
      </c>
      <c r="L10" s="407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47" customFormat="1">
      <c r="B11" s="392" t="s">
        <v>88</v>
      </c>
      <c r="C11" s="385" t="s">
        <v>169</v>
      </c>
      <c r="D11" s="386"/>
      <c r="E11" s="385" t="s">
        <v>146</v>
      </c>
      <c r="F11" s="386"/>
      <c r="G11" s="408" t="s">
        <v>178</v>
      </c>
      <c r="H11" s="390"/>
      <c r="I11" s="393" t="s">
        <v>127</v>
      </c>
      <c r="J11" s="394"/>
      <c r="K11" s="391" t="s">
        <v>129</v>
      </c>
      <c r="L11" s="390"/>
      <c r="N11" s="50"/>
      <c r="O11" s="67"/>
      <c r="P11" s="376"/>
      <c r="Q11" s="376"/>
      <c r="R11" s="376"/>
      <c r="S11" s="50"/>
      <c r="T11" s="50"/>
      <c r="U11" s="50"/>
      <c r="V11" s="50"/>
    </row>
    <row r="12" spans="1:22" s="47" customFormat="1">
      <c r="B12" s="392"/>
      <c r="C12" s="398" t="s">
        <v>147</v>
      </c>
      <c r="D12" s="399"/>
      <c r="E12" s="398" t="s">
        <v>148</v>
      </c>
      <c r="F12" s="400"/>
      <c r="G12" s="409"/>
      <c r="H12" s="410"/>
      <c r="I12" s="86"/>
      <c r="J12" s="87"/>
      <c r="K12" s="401"/>
      <c r="L12" s="402"/>
      <c r="N12" s="50"/>
      <c r="O12" s="67"/>
      <c r="P12" s="56"/>
      <c r="Q12" s="57"/>
      <c r="R12" s="56"/>
      <c r="S12" s="50"/>
      <c r="T12" s="50"/>
      <c r="U12" s="50"/>
      <c r="V12" s="50"/>
    </row>
    <row r="13" spans="1:22" s="47" customFormat="1">
      <c r="B13" s="93" t="s">
        <v>89</v>
      </c>
      <c r="C13" s="385" t="s">
        <v>170</v>
      </c>
      <c r="D13" s="386"/>
      <c r="E13" s="385" t="s">
        <v>149</v>
      </c>
      <c r="F13" s="386"/>
      <c r="G13" s="395" t="s">
        <v>150</v>
      </c>
      <c r="H13" s="396"/>
      <c r="I13" s="395" t="s">
        <v>151</v>
      </c>
      <c r="J13" s="396"/>
      <c r="K13" s="380" t="s">
        <v>152</v>
      </c>
      <c r="L13" s="380"/>
      <c r="N13" s="50"/>
      <c r="O13" s="67"/>
      <c r="P13" s="56"/>
      <c r="Q13" s="56"/>
      <c r="R13" s="59"/>
      <c r="S13" s="50"/>
      <c r="T13" s="50"/>
      <c r="U13" s="50"/>
      <c r="V13" s="50"/>
    </row>
    <row r="14" spans="1:22" s="47" customFormat="1">
      <c r="B14" s="89" t="s">
        <v>90</v>
      </c>
      <c r="C14" s="385" t="s">
        <v>171</v>
      </c>
      <c r="D14" s="386"/>
      <c r="E14" s="387" t="s">
        <v>174</v>
      </c>
      <c r="F14" s="388"/>
      <c r="G14" s="384" t="s">
        <v>153</v>
      </c>
      <c r="H14" s="384"/>
      <c r="I14" s="389" t="s">
        <v>128</v>
      </c>
      <c r="J14" s="390"/>
      <c r="K14" s="391" t="s">
        <v>154</v>
      </c>
      <c r="L14" s="390"/>
      <c r="N14" s="50"/>
      <c r="O14" s="67"/>
      <c r="P14" s="56"/>
      <c r="Q14" s="56"/>
      <c r="R14" s="59"/>
      <c r="S14" s="50"/>
      <c r="T14" s="50"/>
      <c r="U14" s="50"/>
      <c r="V14" s="50"/>
    </row>
    <row r="15" spans="1:22" s="47" customFormat="1">
      <c r="B15" s="93" t="s">
        <v>91</v>
      </c>
      <c r="C15" s="381" t="s">
        <v>172</v>
      </c>
      <c r="D15" s="381"/>
      <c r="E15" s="382" t="s">
        <v>155</v>
      </c>
      <c r="F15" s="383"/>
      <c r="G15" s="102"/>
      <c r="H15" s="103"/>
      <c r="I15" s="384"/>
      <c r="J15" s="380"/>
      <c r="K15" s="384"/>
      <c r="L15" s="380"/>
      <c r="N15" s="50"/>
      <c r="O15" s="67"/>
      <c r="P15" s="56"/>
      <c r="Q15" s="56"/>
      <c r="R15" s="59"/>
      <c r="S15" s="50"/>
      <c r="T15" s="50"/>
      <c r="U15" s="50"/>
      <c r="V15" s="50"/>
    </row>
    <row r="16" spans="1:22" s="47" customFormat="1">
      <c r="B16" s="104"/>
      <c r="C16" s="105"/>
      <c r="D16" s="105"/>
      <c r="E16" s="101"/>
      <c r="F16" s="101"/>
      <c r="G16" s="48"/>
      <c r="H16" s="48"/>
      <c r="I16" s="101"/>
      <c r="J16" s="92"/>
      <c r="K16" s="101"/>
      <c r="L16" s="92"/>
      <c r="N16" s="50"/>
      <c r="O16" s="67"/>
      <c r="P16" s="56"/>
      <c r="Q16" s="56"/>
      <c r="R16" s="59"/>
      <c r="S16" s="50"/>
      <c r="T16" s="50"/>
      <c r="U16" s="50"/>
      <c r="V16" s="50"/>
    </row>
    <row r="17" spans="1:24" s="47" customFormat="1">
      <c r="B17" s="373" t="s">
        <v>156</v>
      </c>
      <c r="C17" s="373"/>
      <c r="D17" s="373"/>
      <c r="E17" s="373"/>
      <c r="F17" s="373"/>
      <c r="G17" s="373"/>
      <c r="H17" s="373"/>
      <c r="I17" s="49"/>
      <c r="N17" s="50"/>
      <c r="O17" s="67"/>
      <c r="P17" s="56"/>
      <c r="Q17" s="56"/>
      <c r="R17" s="59"/>
      <c r="S17" s="50"/>
      <c r="T17" s="50"/>
      <c r="U17" s="50"/>
      <c r="V17" s="50"/>
    </row>
    <row r="18" spans="1:24" s="47" customFormat="1">
      <c r="B18" s="375" t="s">
        <v>157</v>
      </c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N18" s="50"/>
      <c r="O18" s="67"/>
      <c r="P18" s="56"/>
      <c r="Q18" s="56"/>
      <c r="R18" s="59"/>
      <c r="S18" s="50"/>
      <c r="T18" s="50"/>
      <c r="U18" s="50"/>
      <c r="V18" s="50"/>
      <c r="W18" s="50"/>
      <c r="X18" s="50"/>
    </row>
    <row r="19" spans="1:24" s="47" customFormat="1">
      <c r="B19" s="100" t="s">
        <v>158</v>
      </c>
      <c r="C19" s="100"/>
      <c r="D19" s="100"/>
      <c r="E19" s="100"/>
      <c r="F19" s="100"/>
      <c r="G19" s="100"/>
      <c r="H19" s="106"/>
      <c r="I19" s="100"/>
      <c r="J19" s="100"/>
      <c r="K19" s="100"/>
      <c r="L19" s="100"/>
      <c r="M19" s="50"/>
      <c r="N19" s="50"/>
      <c r="O19" s="67"/>
      <c r="P19" s="56"/>
      <c r="Q19" s="56"/>
      <c r="R19" s="59"/>
      <c r="S19" s="50"/>
      <c r="T19" s="50"/>
      <c r="U19" s="50"/>
      <c r="V19" s="50"/>
      <c r="W19" s="50"/>
      <c r="X19" s="50"/>
    </row>
    <row r="20" spans="1:24" s="47" customFormat="1">
      <c r="B20" s="107" t="s">
        <v>159</v>
      </c>
      <c r="C20" s="91"/>
      <c r="D20" s="91"/>
      <c r="E20" s="91"/>
      <c r="F20" s="91"/>
      <c r="G20" s="91"/>
      <c r="H20" s="85"/>
      <c r="I20" s="91"/>
      <c r="J20" s="91"/>
      <c r="K20" s="91"/>
      <c r="L20" s="91"/>
      <c r="M20" s="50"/>
      <c r="N20" s="50"/>
      <c r="O20" s="67"/>
      <c r="P20" s="56"/>
      <c r="Q20" s="56"/>
      <c r="R20" s="59"/>
      <c r="S20" s="50"/>
      <c r="T20" s="50"/>
      <c r="U20" s="50"/>
      <c r="V20" s="50"/>
      <c r="W20" s="50"/>
      <c r="X20" s="50"/>
    </row>
    <row r="21" spans="1:24" s="47" customFormat="1">
      <c r="B21" s="91"/>
      <c r="C21" s="91"/>
      <c r="D21" s="91"/>
      <c r="E21" s="91"/>
      <c r="F21" s="91"/>
      <c r="G21" s="91"/>
      <c r="H21" s="85"/>
      <c r="I21" s="91"/>
      <c r="J21" s="91"/>
      <c r="K21" s="91"/>
      <c r="L21" s="91"/>
      <c r="M21" s="50"/>
      <c r="N21" s="50"/>
      <c r="O21" s="67"/>
      <c r="P21" s="56"/>
      <c r="Q21" s="56"/>
      <c r="R21" s="59"/>
      <c r="S21" s="50"/>
      <c r="T21" s="50"/>
      <c r="U21" s="50"/>
      <c r="V21" s="50"/>
      <c r="W21" s="50"/>
      <c r="X21" s="50"/>
    </row>
    <row r="22" spans="1:24" s="47" customFormat="1">
      <c r="B22" s="373" t="s">
        <v>47</v>
      </c>
      <c r="C22" s="373"/>
      <c r="D22" s="373"/>
      <c r="E22" s="373"/>
      <c r="F22" s="373"/>
      <c r="G22" s="373"/>
      <c r="H22" s="373"/>
      <c r="I22" s="373"/>
      <c r="J22" s="373"/>
      <c r="K22" s="373"/>
      <c r="M22" s="50"/>
      <c r="N22" s="50"/>
      <c r="O22" s="67"/>
      <c r="P22" s="67"/>
      <c r="Q22" s="67"/>
      <c r="R22" s="67"/>
      <c r="S22" s="50"/>
      <c r="T22" s="50"/>
      <c r="U22" s="50"/>
      <c r="V22" s="50"/>
      <c r="W22" s="50"/>
      <c r="X22" s="50"/>
    </row>
    <row r="23" spans="1:24" s="47" customFormat="1">
      <c r="B23" s="373" t="s">
        <v>92</v>
      </c>
      <c r="C23" s="373"/>
      <c r="D23" s="373"/>
      <c r="E23" s="373"/>
      <c r="F23" s="373"/>
      <c r="G23" s="373"/>
      <c r="H23" s="373"/>
      <c r="I23" s="49"/>
      <c r="M23" s="50"/>
      <c r="N23" s="45"/>
      <c r="O23" s="70"/>
      <c r="P23" s="70"/>
      <c r="Q23" s="70"/>
      <c r="R23" s="70"/>
      <c r="S23" s="45"/>
      <c r="T23" s="45"/>
      <c r="U23" s="45"/>
      <c r="V23" s="45"/>
      <c r="W23" s="50"/>
      <c r="X23" s="50"/>
    </row>
    <row r="24" spans="1:24" s="47" customFormat="1">
      <c r="B24" s="373" t="s">
        <v>51</v>
      </c>
      <c r="C24" s="373"/>
      <c r="D24" s="373"/>
      <c r="E24" s="373"/>
      <c r="F24" s="373"/>
      <c r="G24" s="373"/>
      <c r="H24" s="373"/>
      <c r="I24" s="49"/>
      <c r="M24" s="50"/>
      <c r="N24" s="45"/>
      <c r="O24" s="45"/>
      <c r="P24" s="45"/>
      <c r="Q24" s="45"/>
      <c r="R24" s="45"/>
      <c r="S24" s="45"/>
      <c r="T24" s="45"/>
      <c r="U24" s="45"/>
      <c r="V24" s="45"/>
      <c r="W24" s="50"/>
      <c r="X24" s="50"/>
    </row>
    <row r="25" spans="1:24" s="47" customFormat="1">
      <c r="B25" s="373" t="s">
        <v>54</v>
      </c>
      <c r="C25" s="373"/>
      <c r="D25" s="373"/>
      <c r="E25" s="373"/>
      <c r="F25" s="373"/>
      <c r="G25" s="373"/>
      <c r="H25" s="373"/>
      <c r="I25" s="49"/>
      <c r="M25" s="50"/>
      <c r="N25" s="45"/>
      <c r="O25" s="45"/>
      <c r="P25" s="45"/>
      <c r="Q25" s="45"/>
      <c r="R25" s="45"/>
      <c r="S25" s="45"/>
      <c r="T25" s="45"/>
      <c r="U25" s="45"/>
      <c r="V25" s="45"/>
      <c r="W25" s="50"/>
      <c r="X25" s="50"/>
    </row>
    <row r="26" spans="1:24" s="47" customFormat="1">
      <c r="B26" s="373" t="s">
        <v>57</v>
      </c>
      <c r="C26" s="373"/>
      <c r="D26" s="373"/>
      <c r="E26" s="373"/>
      <c r="F26" s="373"/>
      <c r="G26" s="373"/>
      <c r="H26" s="373"/>
      <c r="I26" s="373"/>
      <c r="M26" s="50"/>
      <c r="N26" s="45"/>
      <c r="O26" s="45"/>
      <c r="P26" s="45"/>
      <c r="Q26" s="45"/>
      <c r="R26" s="45"/>
      <c r="S26" s="45"/>
      <c r="T26" s="45"/>
      <c r="U26" s="45"/>
      <c r="V26" s="45"/>
      <c r="W26" s="50"/>
      <c r="X26" s="50"/>
    </row>
    <row r="27" spans="1:24" s="47" customFormat="1">
      <c r="B27" s="373" t="s">
        <v>60</v>
      </c>
      <c r="C27" s="373"/>
      <c r="D27" s="373"/>
      <c r="E27" s="373"/>
      <c r="F27" s="373"/>
      <c r="G27" s="373"/>
      <c r="H27" s="373"/>
      <c r="I27" s="373"/>
      <c r="J27" s="373"/>
      <c r="K27" s="373"/>
      <c r="L27" s="373"/>
      <c r="M27" s="50"/>
      <c r="N27" s="45"/>
      <c r="O27" s="45"/>
      <c r="P27" s="45"/>
      <c r="Q27" s="45"/>
      <c r="R27" s="45"/>
      <c r="S27" s="45"/>
      <c r="T27" s="45"/>
      <c r="U27" s="45"/>
      <c r="V27" s="45"/>
      <c r="W27" s="50"/>
      <c r="X27" s="50"/>
    </row>
    <row r="28" spans="1:24" s="50" customFormat="1">
      <c r="B28" s="90"/>
      <c r="C28" s="90"/>
      <c r="D28" s="90"/>
      <c r="E28" s="90"/>
      <c r="F28" s="90"/>
      <c r="G28" s="52"/>
      <c r="N28" s="45"/>
      <c r="O28" s="45"/>
      <c r="P28" s="45"/>
      <c r="Q28" s="45"/>
      <c r="R28" s="45"/>
      <c r="S28" s="45"/>
      <c r="T28" s="45"/>
      <c r="U28" s="45"/>
      <c r="V28" s="45"/>
    </row>
    <row r="29" spans="1:24" s="50" customFormat="1">
      <c r="B29" s="377" t="s">
        <v>160</v>
      </c>
      <c r="C29" s="377"/>
      <c r="D29" s="377"/>
      <c r="E29" s="377"/>
      <c r="F29" s="377"/>
      <c r="G29" s="52"/>
      <c r="H29" s="68" t="s">
        <v>161</v>
      </c>
      <c r="I29" s="68"/>
      <c r="J29" s="68"/>
      <c r="N29" s="45"/>
      <c r="O29" s="45"/>
      <c r="P29" s="45"/>
      <c r="Q29" s="45"/>
      <c r="R29" s="45"/>
      <c r="S29" s="45"/>
      <c r="T29" s="45"/>
      <c r="U29" s="45"/>
      <c r="V29" s="45"/>
    </row>
    <row r="30" spans="1:24" s="50" customFormat="1">
      <c r="A30" s="53"/>
      <c r="B30" s="54" t="s">
        <v>93</v>
      </c>
      <c r="C30" s="378" t="s">
        <v>65</v>
      </c>
      <c r="D30" s="379"/>
      <c r="E30" s="378" t="s">
        <v>66</v>
      </c>
      <c r="F30" s="379"/>
      <c r="G30" s="55" t="s">
        <v>94</v>
      </c>
      <c r="H30" s="88" t="s">
        <v>48</v>
      </c>
      <c r="I30" s="69" t="s">
        <v>33</v>
      </c>
      <c r="J30" s="88" t="s">
        <v>34</v>
      </c>
      <c r="K30" s="58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</row>
    <row r="31" spans="1:24" s="50" customFormat="1">
      <c r="B31" s="54" t="s">
        <v>32</v>
      </c>
      <c r="C31" s="51" t="s">
        <v>33</v>
      </c>
      <c r="D31" s="54" t="s">
        <v>34</v>
      </c>
      <c r="E31" s="51" t="s">
        <v>33</v>
      </c>
      <c r="F31" s="54" t="s">
        <v>34</v>
      </c>
      <c r="H31" s="71" t="s">
        <v>162</v>
      </c>
      <c r="I31" s="88" t="s">
        <v>49</v>
      </c>
      <c r="J31" s="88" t="s">
        <v>50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</row>
    <row r="32" spans="1:24" s="50" customFormat="1">
      <c r="B32" s="60" t="s">
        <v>95</v>
      </c>
      <c r="C32" s="61" t="s">
        <v>96</v>
      </c>
      <c r="D32" s="60" t="s">
        <v>97</v>
      </c>
      <c r="E32" s="61" t="s">
        <v>98</v>
      </c>
      <c r="F32" s="60" t="s">
        <v>99</v>
      </c>
      <c r="G32" s="55"/>
      <c r="H32" s="88" t="s">
        <v>163</v>
      </c>
      <c r="I32" s="88" t="s">
        <v>52</v>
      </c>
      <c r="J32" s="88" t="s">
        <v>53</v>
      </c>
      <c r="K32" s="58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</row>
    <row r="33" spans="2:24" s="50" customFormat="1">
      <c r="B33" s="60" t="s">
        <v>100</v>
      </c>
      <c r="C33" s="51" t="s">
        <v>101</v>
      </c>
      <c r="D33" s="54" t="s">
        <v>102</v>
      </c>
      <c r="E33" s="51" t="s">
        <v>164</v>
      </c>
      <c r="F33" s="54" t="s">
        <v>103</v>
      </c>
      <c r="H33" s="88" t="s">
        <v>104</v>
      </c>
      <c r="I33" s="88" t="s">
        <v>55</v>
      </c>
      <c r="J33" s="88" t="s">
        <v>56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2:24" s="50" customFormat="1">
      <c r="B34" s="54" t="s">
        <v>105</v>
      </c>
      <c r="C34" s="51" t="s">
        <v>106</v>
      </c>
      <c r="D34" s="54" t="s">
        <v>165</v>
      </c>
      <c r="E34" s="51" t="s">
        <v>107</v>
      </c>
      <c r="F34" s="54" t="s">
        <v>108</v>
      </c>
      <c r="H34" s="71" t="s">
        <v>109</v>
      </c>
      <c r="I34" s="88" t="s">
        <v>58</v>
      </c>
      <c r="J34" s="88" t="s">
        <v>59</v>
      </c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</row>
    <row r="35" spans="2:24" s="50" customFormat="1">
      <c r="B35" s="54" t="s">
        <v>110</v>
      </c>
      <c r="C35" s="51" t="s">
        <v>111</v>
      </c>
      <c r="D35" s="54" t="s">
        <v>112</v>
      </c>
      <c r="E35" s="51" t="s">
        <v>113</v>
      </c>
      <c r="F35" s="54" t="s">
        <v>114</v>
      </c>
      <c r="H35" s="88" t="s">
        <v>115</v>
      </c>
      <c r="I35" s="88" t="s">
        <v>61</v>
      </c>
      <c r="J35" s="88" t="s">
        <v>62</v>
      </c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</row>
    <row r="36" spans="2:24" s="50" customFormat="1">
      <c r="B36" s="54" t="s">
        <v>166</v>
      </c>
      <c r="C36" s="51" t="s">
        <v>116</v>
      </c>
      <c r="D36" s="54" t="s">
        <v>117</v>
      </c>
      <c r="E36" s="51" t="s">
        <v>118</v>
      </c>
      <c r="F36" s="54" t="s">
        <v>119</v>
      </c>
      <c r="H36" s="88" t="s">
        <v>120</v>
      </c>
      <c r="I36" s="88" t="s">
        <v>63</v>
      </c>
      <c r="J36" s="88" t="s">
        <v>64</v>
      </c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</row>
    <row r="37" spans="2:24" s="50" customFormat="1">
      <c r="B37" s="57"/>
      <c r="C37" s="57"/>
      <c r="D37" s="57"/>
      <c r="E37" s="57"/>
      <c r="F37" s="57"/>
      <c r="H37" s="56"/>
      <c r="I37" s="56"/>
      <c r="J37" s="59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</row>
    <row r="38" spans="2:24">
      <c r="B38" s="373" t="s">
        <v>45</v>
      </c>
      <c r="C38" s="373"/>
      <c r="D38" s="373"/>
      <c r="E38" s="373"/>
      <c r="F38" s="373"/>
      <c r="G38" s="373"/>
      <c r="H38" s="373"/>
      <c r="I38" s="49"/>
      <c r="J38" s="47"/>
      <c r="K38" s="47"/>
      <c r="L38" s="47"/>
    </row>
    <row r="39" spans="2:24">
      <c r="B39" s="373" t="s">
        <v>46</v>
      </c>
      <c r="C39" s="373"/>
      <c r="D39" s="373"/>
      <c r="E39" s="373"/>
      <c r="F39" s="373"/>
      <c r="G39" s="373"/>
      <c r="H39" s="373"/>
      <c r="I39" s="373"/>
      <c r="J39" s="373"/>
      <c r="K39" s="373"/>
      <c r="L39" s="373"/>
    </row>
    <row r="40" spans="2:24">
      <c r="B40" s="108"/>
      <c r="C40" s="109"/>
      <c r="D40" s="109"/>
      <c r="E40" s="109"/>
      <c r="F40" s="109"/>
      <c r="G40" s="109"/>
      <c r="H40" s="109"/>
      <c r="I40" s="109"/>
      <c r="J40" s="109"/>
      <c r="K40" s="109"/>
      <c r="L40" s="109"/>
    </row>
    <row r="41" spans="2:24">
      <c r="B41" s="62"/>
    </row>
    <row r="42" spans="2:24">
      <c r="B42" s="374"/>
      <c r="C42" s="374"/>
      <c r="D42" s="374"/>
      <c r="E42" s="374"/>
      <c r="F42" s="374"/>
      <c r="G42" s="374"/>
      <c r="H42" s="374"/>
      <c r="I42" s="374"/>
      <c r="J42" s="374"/>
      <c r="K42" s="374"/>
    </row>
    <row r="43" spans="2:24">
      <c r="H43" s="56"/>
      <c r="I43" s="56"/>
      <c r="J43" s="59"/>
    </row>
    <row r="44" spans="2:24">
      <c r="B44" s="375" t="s">
        <v>121</v>
      </c>
      <c r="C44" s="375"/>
      <c r="D44" s="375"/>
      <c r="E44" s="375"/>
      <c r="F44" s="375"/>
      <c r="G44" s="375"/>
      <c r="H44" s="375"/>
      <c r="I44" s="375"/>
      <c r="J44" s="375"/>
    </row>
    <row r="54" spans="14:14">
      <c r="N54" s="45" t="s">
        <v>122</v>
      </c>
    </row>
  </sheetData>
  <mergeCells count="74">
    <mergeCell ref="A2:L2"/>
    <mergeCell ref="B4:H4"/>
    <mergeCell ref="C5:D5"/>
    <mergeCell ref="E5:F5"/>
    <mergeCell ref="G5:H5"/>
    <mergeCell ref="I5:J5"/>
    <mergeCell ref="K5:L5"/>
    <mergeCell ref="K6:L6"/>
    <mergeCell ref="C7:D7"/>
    <mergeCell ref="E7:F7"/>
    <mergeCell ref="G7:H7"/>
    <mergeCell ref="I7:J7"/>
    <mergeCell ref="K7:L7"/>
    <mergeCell ref="B6:B8"/>
    <mergeCell ref="C6:D6"/>
    <mergeCell ref="E6:F6"/>
    <mergeCell ref="G6:H6"/>
    <mergeCell ref="I6:J6"/>
    <mergeCell ref="C8:D8"/>
    <mergeCell ref="E8:F8"/>
    <mergeCell ref="G8:H8"/>
    <mergeCell ref="I8:J8"/>
    <mergeCell ref="B9:B10"/>
    <mergeCell ref="C9:D9"/>
    <mergeCell ref="E9:F9"/>
    <mergeCell ref="G9:H9"/>
    <mergeCell ref="I9:J9"/>
    <mergeCell ref="K9:L9"/>
    <mergeCell ref="C12:D12"/>
    <mergeCell ref="E12:F12"/>
    <mergeCell ref="K12:L12"/>
    <mergeCell ref="K8:L8"/>
    <mergeCell ref="C10:D10"/>
    <mergeCell ref="E10:F10"/>
    <mergeCell ref="G10:H10"/>
    <mergeCell ref="I10:J10"/>
    <mergeCell ref="K10:L10"/>
    <mergeCell ref="K11:L11"/>
    <mergeCell ref="G11:H11"/>
    <mergeCell ref="G12:H12"/>
    <mergeCell ref="B11:B12"/>
    <mergeCell ref="C11:D11"/>
    <mergeCell ref="E11:F11"/>
    <mergeCell ref="I11:J11"/>
    <mergeCell ref="C13:D13"/>
    <mergeCell ref="E13:F13"/>
    <mergeCell ref="G13:H13"/>
    <mergeCell ref="I13:J13"/>
    <mergeCell ref="K13:L13"/>
    <mergeCell ref="C15:D15"/>
    <mergeCell ref="E15:F15"/>
    <mergeCell ref="I15:J15"/>
    <mergeCell ref="K15:L15"/>
    <mergeCell ref="C14:D14"/>
    <mergeCell ref="E14:F14"/>
    <mergeCell ref="G14:H14"/>
    <mergeCell ref="I14:J14"/>
    <mergeCell ref="K14:L14"/>
    <mergeCell ref="B39:L39"/>
    <mergeCell ref="B42:K42"/>
    <mergeCell ref="B44:J44"/>
    <mergeCell ref="P11:R11"/>
    <mergeCell ref="B17:H17"/>
    <mergeCell ref="B18:L18"/>
    <mergeCell ref="B22:K22"/>
    <mergeCell ref="B23:H23"/>
    <mergeCell ref="B24:H24"/>
    <mergeCell ref="B25:H25"/>
    <mergeCell ref="B26:I26"/>
    <mergeCell ref="B27:L27"/>
    <mergeCell ref="B29:F29"/>
    <mergeCell ref="C30:D30"/>
    <mergeCell ref="E30:F30"/>
    <mergeCell ref="B38:H38"/>
  </mergeCells>
  <phoneticPr fontId="9"/>
  <pageMargins left="0.7" right="0.7" top="0.75" bottom="0.75" header="0.3" footer="0.3"/>
  <pageSetup paperSize="9" scale="83" orientation="portrait" horizontalDpi="4294967294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A組</vt:lpstr>
      <vt:lpstr>B組</vt:lpstr>
      <vt:lpstr>C組</vt:lpstr>
      <vt:lpstr>D組</vt:lpstr>
      <vt:lpstr>Ｅ組</vt:lpstr>
      <vt:lpstr>Sheet1</vt:lpstr>
      <vt:lpstr>Sheet3</vt:lpstr>
      <vt:lpstr>A組!Print_Area</vt:lpstr>
      <vt:lpstr>B組!Print_Area</vt:lpstr>
      <vt:lpstr>C組!Print_Area</vt:lpstr>
      <vt:lpstr>D組!Print_Area</vt:lpstr>
      <vt:lpstr>Ｅ組!Print_Area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高崎市役所</dc:creator>
  <cp:lastModifiedBy>侭田康徳</cp:lastModifiedBy>
  <cp:lastPrinted>2019-10-10T08:31:53Z</cp:lastPrinted>
  <dcterms:created xsi:type="dcterms:W3CDTF">2013-01-16T03:13:54Z</dcterms:created>
  <dcterms:modified xsi:type="dcterms:W3CDTF">2020-10-20T10:14:54Z</dcterms:modified>
</cp:coreProperties>
</file>