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水道メモ\侭田\サッカー\☆サッカー(高崎少年サッカー育成協議会）\□サッカーホームページ\2\2_wadabashi\"/>
    </mc:Choice>
  </mc:AlternateContent>
  <bookViews>
    <workbookView xWindow="8925" yWindow="90" windowWidth="11205" windowHeight="9000" activeTab="2"/>
  </bookViews>
  <sheets>
    <sheet name="D組" sheetId="15" r:id="rId1"/>
    <sheet name="E組" sheetId="28" r:id="rId2"/>
    <sheet name="F組" sheetId="29" r:id="rId3"/>
    <sheet name="Sheet1" sheetId="20" r:id="rId4"/>
  </sheets>
  <definedNames>
    <definedName name="_xlnm.Print_Area" localSheetId="0">D組!$A$1:$BA$80</definedName>
    <definedName name="_xlnm.Print_Area" localSheetId="1">E組!$A$1:$BA$80</definedName>
    <definedName name="_xlnm.Print_Area" localSheetId="2">F組!$A$1:$BA$80</definedName>
    <definedName name="_xlnm.Print_Area" localSheetId="3">Sheet1!$A$1:$J$39</definedName>
  </definedNames>
  <calcPr calcId="162913"/>
</workbook>
</file>

<file path=xl/calcChain.xml><?xml version="1.0" encoding="utf-8"?>
<calcChain xmlns="http://schemas.openxmlformats.org/spreadsheetml/2006/main">
  <c r="C17" i="29" l="1"/>
  <c r="C15" i="29"/>
  <c r="C13" i="29"/>
  <c r="C11" i="29"/>
  <c r="C9" i="29"/>
  <c r="C17" i="28"/>
  <c r="C15" i="28"/>
  <c r="C13" i="28"/>
  <c r="C11" i="28"/>
  <c r="C9" i="28"/>
  <c r="C17" i="15"/>
  <c r="C15" i="15"/>
  <c r="C13" i="15"/>
  <c r="C11" i="15"/>
  <c r="C9" i="15"/>
  <c r="AH67" i="29" l="1"/>
  <c r="I61" i="29"/>
  <c r="I49" i="29"/>
  <c r="AH65" i="29"/>
  <c r="I69" i="29"/>
  <c r="V73" i="29"/>
  <c r="AH69" i="29"/>
  <c r="AR57" i="29"/>
  <c r="V55" i="29"/>
  <c r="BL32" i="29"/>
  <c r="BK32" i="29"/>
  <c r="BJ32" i="29"/>
  <c r="BI32" i="29"/>
  <c r="AR28" i="29"/>
  <c r="B24" i="29"/>
  <c r="AL23" i="29"/>
  <c r="AO30" i="29" s="1"/>
  <c r="AG23" i="29"/>
  <c r="AI30" i="29" s="1"/>
  <c r="BF21" i="29"/>
  <c r="BB21" i="29"/>
  <c r="J21" i="29"/>
  <c r="BF19" i="29"/>
  <c r="BB19" i="29"/>
  <c r="AD19" i="29"/>
  <c r="AJ17" i="29"/>
  <c r="AB19" i="29" s="1"/>
  <c r="BE19" i="29" s="1"/>
  <c r="AI17" i="29"/>
  <c r="AG17" i="29"/>
  <c r="AE19" i="29" s="1"/>
  <c r="AE15" i="29"/>
  <c r="W17" i="29" s="1"/>
  <c r="AB15" i="29"/>
  <c r="Z17" i="29" s="1"/>
  <c r="AE13" i="29"/>
  <c r="R17" i="29" s="1"/>
  <c r="AB13" i="29"/>
  <c r="Z13" i="29"/>
  <c r="R15" i="29" s="1"/>
  <c r="W13" i="29"/>
  <c r="U15" i="29" s="1"/>
  <c r="AE11" i="29"/>
  <c r="M17" i="29" s="1"/>
  <c r="AB11" i="29"/>
  <c r="P17" i="29" s="1"/>
  <c r="Z11" i="29"/>
  <c r="M15" i="29" s="1"/>
  <c r="W11" i="29"/>
  <c r="P15" i="29" s="1"/>
  <c r="U11" i="29"/>
  <c r="M13" i="29" s="1"/>
  <c r="R11" i="29"/>
  <c r="P13" i="29" s="1"/>
  <c r="AO9" i="29"/>
  <c r="H21" i="29" s="1"/>
  <c r="AN9" i="29"/>
  <c r="AL9" i="29"/>
  <c r="K21" i="29" s="1"/>
  <c r="AE9" i="29"/>
  <c r="H17" i="29" s="1"/>
  <c r="AB9" i="29"/>
  <c r="K17" i="29" s="1"/>
  <c r="Z9" i="29"/>
  <c r="H15" i="29" s="1"/>
  <c r="W9" i="29"/>
  <c r="K15" i="29" s="1"/>
  <c r="U9" i="29"/>
  <c r="H13" i="29" s="1"/>
  <c r="R9" i="29"/>
  <c r="K13" i="29" s="1"/>
  <c r="P9" i="29"/>
  <c r="H11" i="29" s="1"/>
  <c r="M9" i="29"/>
  <c r="K11" i="29" s="1"/>
  <c r="AL6" i="29"/>
  <c r="AG6" i="29"/>
  <c r="AB6" i="29"/>
  <c r="W6" i="29"/>
  <c r="B6" i="29"/>
  <c r="AH45" i="28"/>
  <c r="V67" i="28"/>
  <c r="AR65" i="28"/>
  <c r="I69" i="28"/>
  <c r="V73" i="28"/>
  <c r="AR57" i="28"/>
  <c r="V55" i="28"/>
  <c r="BL32" i="28"/>
  <c r="BK32" i="28"/>
  <c r="BJ32" i="28"/>
  <c r="BI32" i="28"/>
  <c r="AR28" i="28"/>
  <c r="B24" i="28"/>
  <c r="AL23" i="28"/>
  <c r="AL30" i="28" s="1"/>
  <c r="AG23" i="28"/>
  <c r="AG30" i="28" s="1"/>
  <c r="BF21" i="28"/>
  <c r="BB21" i="28"/>
  <c r="J21" i="28"/>
  <c r="BF19" i="28"/>
  <c r="BB19" i="28"/>
  <c r="AD19" i="28"/>
  <c r="AJ17" i="28"/>
  <c r="AB19" i="28" s="1"/>
  <c r="AI17" i="28"/>
  <c r="AG17" i="28"/>
  <c r="AE19" i="28" s="1"/>
  <c r="AE15" i="28"/>
  <c r="W17" i="28" s="1"/>
  <c r="AB15" i="28"/>
  <c r="Z17" i="28" s="1"/>
  <c r="AE13" i="28"/>
  <c r="R17" i="28" s="1"/>
  <c r="AB13" i="28"/>
  <c r="U17" i="28" s="1"/>
  <c r="Z13" i="28"/>
  <c r="R15" i="28" s="1"/>
  <c r="W13" i="28"/>
  <c r="U15" i="28" s="1"/>
  <c r="AE11" i="28"/>
  <c r="M17" i="28" s="1"/>
  <c r="AB11" i="28"/>
  <c r="P17" i="28" s="1"/>
  <c r="Z11" i="28"/>
  <c r="M15" i="28" s="1"/>
  <c r="W11" i="28"/>
  <c r="P15" i="28" s="1"/>
  <c r="U11" i="28"/>
  <c r="M13" i="28" s="1"/>
  <c r="R11" i="28"/>
  <c r="P13" i="28" s="1"/>
  <c r="AR61" i="28"/>
  <c r="AO9" i="28"/>
  <c r="H21" i="28" s="1"/>
  <c r="AN9" i="28"/>
  <c r="AL9" i="28"/>
  <c r="K21" i="28" s="1"/>
  <c r="AE9" i="28"/>
  <c r="H17" i="28" s="1"/>
  <c r="AB9" i="28"/>
  <c r="K17" i="28" s="1"/>
  <c r="Z9" i="28"/>
  <c r="H15" i="28" s="1"/>
  <c r="W9" i="28"/>
  <c r="K15" i="28" s="1"/>
  <c r="U9" i="28"/>
  <c r="H13" i="28" s="1"/>
  <c r="R9" i="28"/>
  <c r="K13" i="28" s="1"/>
  <c r="P9" i="28"/>
  <c r="H11" i="28" s="1"/>
  <c r="M9" i="28"/>
  <c r="K11" i="28" s="1"/>
  <c r="AL6" i="28"/>
  <c r="AG6" i="28"/>
  <c r="B6" i="28"/>
  <c r="T15" i="29" l="1"/>
  <c r="AD13" i="29"/>
  <c r="O13" i="29"/>
  <c r="J17" i="29"/>
  <c r="O17" i="29"/>
  <c r="T9" i="29"/>
  <c r="BD9" i="29" s="1"/>
  <c r="T15" i="28"/>
  <c r="T9" i="28"/>
  <c r="AR69" i="28"/>
  <c r="I61" i="28"/>
  <c r="R6" i="29"/>
  <c r="AH63" i="29"/>
  <c r="AN30" i="28"/>
  <c r="R6" i="28"/>
  <c r="AS9" i="29"/>
  <c r="O15" i="29"/>
  <c r="AG30" i="29"/>
  <c r="O17" i="28"/>
  <c r="BE17" i="28" s="1"/>
  <c r="AI30" i="28"/>
  <c r="U17" i="29"/>
  <c r="BD19" i="29"/>
  <c r="J13" i="28"/>
  <c r="AO30" i="28"/>
  <c r="AD9" i="29"/>
  <c r="J11" i="29"/>
  <c r="O9" i="29"/>
  <c r="AS17" i="29"/>
  <c r="Y17" i="29"/>
  <c r="Y13" i="29"/>
  <c r="T11" i="29"/>
  <c r="AD15" i="29"/>
  <c r="AU11" i="29"/>
  <c r="AS15" i="29"/>
  <c r="J15" i="29"/>
  <c r="Y9" i="29"/>
  <c r="AU9" i="29"/>
  <c r="AU13" i="29"/>
  <c r="J13" i="29"/>
  <c r="AS13" i="29"/>
  <c r="AD11" i="29"/>
  <c r="AU17" i="29"/>
  <c r="T17" i="29"/>
  <c r="Y11" i="29"/>
  <c r="AU15" i="29"/>
  <c r="AS11" i="29"/>
  <c r="J11" i="28"/>
  <c r="O9" i="28"/>
  <c r="J17" i="28"/>
  <c r="O13" i="28"/>
  <c r="BE13" i="28" s="1"/>
  <c r="Y17" i="28"/>
  <c r="Y13" i="28"/>
  <c r="AS13" i="28"/>
  <c r="AD9" i="28"/>
  <c r="AS9" i="28"/>
  <c r="T11" i="28"/>
  <c r="AD15" i="28"/>
  <c r="AS17" i="28"/>
  <c r="AU9" i="28"/>
  <c r="AS15" i="28"/>
  <c r="J15" i="28"/>
  <c r="BD15" i="28" s="1"/>
  <c r="Y9" i="28"/>
  <c r="BD9" i="28" s="1"/>
  <c r="T17" i="28"/>
  <c r="AD13" i="28"/>
  <c r="AU13" i="28"/>
  <c r="Y11" i="28"/>
  <c r="BE11" i="28" s="1"/>
  <c r="AU11" i="28"/>
  <c r="AD11" i="28"/>
  <c r="AS11" i="28"/>
  <c r="AU15" i="28"/>
  <c r="AU17" i="28"/>
  <c r="O15" i="28"/>
  <c r="AH45" i="29"/>
  <c r="I67" i="29"/>
  <c r="I47" i="29"/>
  <c r="I63" i="29"/>
  <c r="I53" i="29"/>
  <c r="BE21" i="29"/>
  <c r="BD21" i="29"/>
  <c r="I45" i="29"/>
  <c r="H6" i="29"/>
  <c r="M6" i="29"/>
  <c r="AJ30" i="29"/>
  <c r="AR45" i="29"/>
  <c r="AR47" i="29"/>
  <c r="AR49" i="29"/>
  <c r="AR51" i="29"/>
  <c r="AR53" i="29"/>
  <c r="V61" i="29"/>
  <c r="V63" i="29"/>
  <c r="V65" i="29"/>
  <c r="V67" i="29"/>
  <c r="V69" i="29"/>
  <c r="AL30" i="29"/>
  <c r="I51" i="29"/>
  <c r="AH61" i="29"/>
  <c r="AN30" i="29"/>
  <c r="V45" i="29"/>
  <c r="V47" i="29"/>
  <c r="V49" i="29"/>
  <c r="V51" i="29"/>
  <c r="V53" i="29"/>
  <c r="AR61" i="29"/>
  <c r="AR63" i="29"/>
  <c r="AR65" i="29"/>
  <c r="AR67" i="29"/>
  <c r="AR69" i="29"/>
  <c r="AH47" i="29"/>
  <c r="AH49" i="29"/>
  <c r="AH51" i="29"/>
  <c r="AH53" i="29"/>
  <c r="I65" i="29"/>
  <c r="AR63" i="28"/>
  <c r="AH53" i="28"/>
  <c r="AR53" i="28"/>
  <c r="H6" i="28"/>
  <c r="AR67" i="28"/>
  <c r="AR49" i="28"/>
  <c r="I67" i="28"/>
  <c r="AH51" i="28"/>
  <c r="M6" i="28"/>
  <c r="AH49" i="28"/>
  <c r="I63" i="28"/>
  <c r="AH47" i="28"/>
  <c r="I65" i="28"/>
  <c r="BE19" i="28"/>
  <c r="BD19" i="28"/>
  <c r="BD13" i="28"/>
  <c r="BE21" i="28"/>
  <c r="BD21" i="28"/>
  <c r="AJ30" i="28"/>
  <c r="AR45" i="28"/>
  <c r="AR47" i="28"/>
  <c r="AR51" i="28"/>
  <c r="V61" i="28"/>
  <c r="V63" i="28"/>
  <c r="V65" i="28"/>
  <c r="V69" i="28"/>
  <c r="W6" i="28"/>
  <c r="I45" i="28"/>
  <c r="I47" i="28"/>
  <c r="I49" i="28"/>
  <c r="I51" i="28"/>
  <c r="I53" i="28"/>
  <c r="AH61" i="28"/>
  <c r="AH63" i="28"/>
  <c r="AH65" i="28"/>
  <c r="AH67" i="28"/>
  <c r="AH69" i="28"/>
  <c r="AB6" i="28"/>
  <c r="V45" i="28"/>
  <c r="V47" i="28"/>
  <c r="V49" i="28"/>
  <c r="V51" i="28"/>
  <c r="V53" i="28"/>
  <c r="AH45" i="15"/>
  <c r="AH63" i="15"/>
  <c r="I67" i="15"/>
  <c r="I47" i="15"/>
  <c r="I69" i="15"/>
  <c r="V73" i="15"/>
  <c r="AR57" i="15"/>
  <c r="V55" i="15"/>
  <c r="BL32" i="15"/>
  <c r="BK32" i="15"/>
  <c r="BJ32" i="15"/>
  <c r="BI32" i="15"/>
  <c r="AR28" i="15"/>
  <c r="B24" i="15"/>
  <c r="AL23" i="15"/>
  <c r="AO30" i="15" s="1"/>
  <c r="AG23" i="15"/>
  <c r="AI30" i="15" s="1"/>
  <c r="BF21" i="15"/>
  <c r="BB21" i="15"/>
  <c r="J21" i="15"/>
  <c r="BF19" i="15"/>
  <c r="BB19" i="15"/>
  <c r="AD19" i="15"/>
  <c r="AJ17" i="15"/>
  <c r="AB19" i="15" s="1"/>
  <c r="AI17" i="15"/>
  <c r="AG17" i="15"/>
  <c r="AE19" i="15" s="1"/>
  <c r="AE15" i="15"/>
  <c r="W17" i="15" s="1"/>
  <c r="AB15" i="15"/>
  <c r="Z17" i="15" s="1"/>
  <c r="AE13" i="15"/>
  <c r="R17" i="15" s="1"/>
  <c r="AB13" i="15"/>
  <c r="Z13" i="15"/>
  <c r="R15" i="15" s="1"/>
  <c r="W13" i="15"/>
  <c r="U15" i="15" s="1"/>
  <c r="AE11" i="15"/>
  <c r="M17" i="15" s="1"/>
  <c r="AB11" i="15"/>
  <c r="P17" i="15" s="1"/>
  <c r="Z11" i="15"/>
  <c r="M15" i="15" s="1"/>
  <c r="W11" i="15"/>
  <c r="U11" i="15"/>
  <c r="M13" i="15" s="1"/>
  <c r="R11" i="15"/>
  <c r="AO9" i="15"/>
  <c r="H21" i="15" s="1"/>
  <c r="AN9" i="15"/>
  <c r="AL9" i="15"/>
  <c r="K21" i="15" s="1"/>
  <c r="AE9" i="15"/>
  <c r="AB9" i="15"/>
  <c r="K17" i="15" s="1"/>
  <c r="Z9" i="15"/>
  <c r="H15" i="15" s="1"/>
  <c r="W9" i="15"/>
  <c r="K15" i="15" s="1"/>
  <c r="U9" i="15"/>
  <c r="H13" i="15" s="1"/>
  <c r="R9" i="15"/>
  <c r="K13" i="15" s="1"/>
  <c r="P9" i="15"/>
  <c r="H11" i="15" s="1"/>
  <c r="M9" i="15"/>
  <c r="K11" i="15" s="1"/>
  <c r="AL6" i="15"/>
  <c r="AG6" i="15"/>
  <c r="B6" i="15"/>
  <c r="BE13" i="29" l="1"/>
  <c r="BE11" i="29"/>
  <c r="BE17" i="29"/>
  <c r="BD13" i="29"/>
  <c r="AQ13" i="29" s="1"/>
  <c r="AW9" i="29"/>
  <c r="AW17" i="29"/>
  <c r="BE15" i="29"/>
  <c r="AW11" i="29"/>
  <c r="AW13" i="28"/>
  <c r="BD17" i="28"/>
  <c r="AQ17" i="28" s="1"/>
  <c r="BE15" i="28"/>
  <c r="AQ15" i="28" s="1"/>
  <c r="BD15" i="29"/>
  <c r="BE9" i="29"/>
  <c r="AQ9" i="29" s="1"/>
  <c r="BD17" i="29"/>
  <c r="BD11" i="28"/>
  <c r="AQ11" i="28" s="1"/>
  <c r="BE19" i="15"/>
  <c r="AW15" i="29"/>
  <c r="AW13" i="29"/>
  <c r="BD11" i="29"/>
  <c r="AQ11" i="29" s="1"/>
  <c r="AW9" i="28"/>
  <c r="AW17" i="28"/>
  <c r="BE9" i="28"/>
  <c r="AQ9" i="28" s="1"/>
  <c r="AW15" i="28"/>
  <c r="AW11" i="28"/>
  <c r="AQ13" i="28"/>
  <c r="Y11" i="15"/>
  <c r="T11" i="15"/>
  <c r="O17" i="15"/>
  <c r="T15" i="15"/>
  <c r="AD9" i="15"/>
  <c r="AD15" i="15"/>
  <c r="Y17" i="15"/>
  <c r="AD11" i="15"/>
  <c r="AD13" i="15"/>
  <c r="AU11" i="15"/>
  <c r="Y9" i="15"/>
  <c r="BD19" i="15"/>
  <c r="AB6" i="15"/>
  <c r="AH67" i="15"/>
  <c r="U17" i="15"/>
  <c r="AU17" i="15" s="1"/>
  <c r="W6" i="15"/>
  <c r="I61" i="15"/>
  <c r="I49" i="15"/>
  <c r="AH69" i="15"/>
  <c r="R6" i="15"/>
  <c r="I63" i="15"/>
  <c r="I53" i="15"/>
  <c r="AH65" i="15"/>
  <c r="AS11" i="15"/>
  <c r="J11" i="15"/>
  <c r="AS15" i="15"/>
  <c r="J15" i="15"/>
  <c r="BE21" i="15"/>
  <c r="BD21" i="15"/>
  <c r="H17" i="15"/>
  <c r="I45" i="15"/>
  <c r="H6" i="15"/>
  <c r="T9" i="15"/>
  <c r="AS9" i="15"/>
  <c r="J13" i="15"/>
  <c r="P13" i="15"/>
  <c r="O13" i="15" s="1"/>
  <c r="AS13" i="15"/>
  <c r="Y13" i="15"/>
  <c r="P15" i="15"/>
  <c r="AU15" i="15" s="1"/>
  <c r="AJ30" i="15"/>
  <c r="AR45" i="15"/>
  <c r="AR47" i="15"/>
  <c r="AR49" i="15"/>
  <c r="AR51" i="15"/>
  <c r="AR53" i="15"/>
  <c r="V61" i="15"/>
  <c r="V63" i="15"/>
  <c r="V65" i="15"/>
  <c r="V67" i="15"/>
  <c r="V69" i="15"/>
  <c r="AL30" i="15"/>
  <c r="I51" i="15"/>
  <c r="AH61" i="15"/>
  <c r="AG30" i="15"/>
  <c r="AN30" i="15"/>
  <c r="V45" i="15"/>
  <c r="V47" i="15"/>
  <c r="V49" i="15"/>
  <c r="V51" i="15"/>
  <c r="V53" i="15"/>
  <c r="AR61" i="15"/>
  <c r="AR63" i="15"/>
  <c r="AR65" i="15"/>
  <c r="AR67" i="15"/>
  <c r="AR69" i="15"/>
  <c r="M6" i="15"/>
  <c r="O9" i="15"/>
  <c r="AU9" i="15"/>
  <c r="AH47" i="15"/>
  <c r="AH49" i="15"/>
  <c r="AH51" i="15"/>
  <c r="AH53" i="15"/>
  <c r="I65" i="15"/>
  <c r="AQ17" i="29" l="1"/>
  <c r="AQ15" i="29"/>
  <c r="BB11" i="29"/>
  <c r="BF9" i="29"/>
  <c r="BB9" i="29"/>
  <c r="BF9" i="28"/>
  <c r="BB13" i="29"/>
  <c r="BF13" i="29"/>
  <c r="BF11" i="29"/>
  <c r="BF15" i="29"/>
  <c r="BB15" i="29"/>
  <c r="BB17" i="29"/>
  <c r="BF17" i="29"/>
  <c r="BB17" i="28"/>
  <c r="BB9" i="28"/>
  <c r="BB15" i="28"/>
  <c r="BF15" i="28"/>
  <c r="BF11" i="28"/>
  <c r="BB11" i="28"/>
  <c r="BF17" i="28"/>
  <c r="BF13" i="28"/>
  <c r="BB13" i="28"/>
  <c r="AU13" i="15"/>
  <c r="AW13" i="15" s="1"/>
  <c r="BD11" i="15"/>
  <c r="BE11" i="15"/>
  <c r="AW11" i="15"/>
  <c r="T17" i="15"/>
  <c r="BD9" i="15"/>
  <c r="BE13" i="15"/>
  <c r="BD13" i="15"/>
  <c r="BE9" i="15"/>
  <c r="AW9" i="15"/>
  <c r="J17" i="15"/>
  <c r="AS17" i="15"/>
  <c r="AW17" i="15" s="1"/>
  <c r="O15" i="15"/>
  <c r="BD15" i="15" s="1"/>
  <c r="AW15" i="15"/>
  <c r="AZ13" i="28" l="1"/>
  <c r="R23" i="28" s="1"/>
  <c r="AZ15" i="28"/>
  <c r="W23" i="28" s="1"/>
  <c r="Y30" i="28" s="1"/>
  <c r="AZ9" i="28"/>
  <c r="H23" i="28" s="1"/>
  <c r="J30" i="28" s="1"/>
  <c r="AZ15" i="29"/>
  <c r="W23" i="29" s="1"/>
  <c r="Z30" i="29" s="1"/>
  <c r="AZ11" i="29"/>
  <c r="M23" i="29" s="1"/>
  <c r="M30" i="29" s="1"/>
  <c r="AZ11" i="28"/>
  <c r="M23" i="28" s="1"/>
  <c r="M30" i="28" s="1"/>
  <c r="AZ17" i="29"/>
  <c r="AB23" i="29" s="1"/>
  <c r="AB30" i="29" s="1"/>
  <c r="AZ9" i="29"/>
  <c r="H23" i="29" s="1"/>
  <c r="K30" i="29" s="1"/>
  <c r="AZ13" i="29"/>
  <c r="AZ17" i="28"/>
  <c r="AB23" i="28" s="1"/>
  <c r="AD30" i="28" s="1"/>
  <c r="AQ11" i="15"/>
  <c r="BF11" i="15" s="1"/>
  <c r="BD17" i="15"/>
  <c r="AQ9" i="15"/>
  <c r="BF9" i="15" s="1"/>
  <c r="AQ13" i="15"/>
  <c r="BF13" i="15" s="1"/>
  <c r="BE17" i="15"/>
  <c r="BE15" i="15"/>
  <c r="AQ15" i="15" s="1"/>
  <c r="W30" i="28" l="1"/>
  <c r="Z30" i="28"/>
  <c r="K30" i="28"/>
  <c r="O30" i="28"/>
  <c r="H30" i="28"/>
  <c r="AG28" i="28"/>
  <c r="AM26" i="28"/>
  <c r="H28" i="28"/>
  <c r="U28" i="28"/>
  <c r="U26" i="28"/>
  <c r="AE30" i="28"/>
  <c r="AA28" i="28"/>
  <c r="AM28" i="28"/>
  <c r="O30" i="29"/>
  <c r="W30" i="29"/>
  <c r="P30" i="29"/>
  <c r="Y30" i="29"/>
  <c r="P30" i="28"/>
  <c r="AE30" i="29"/>
  <c r="AD30" i="29"/>
  <c r="H30" i="29"/>
  <c r="J30" i="29"/>
  <c r="R23" i="29"/>
  <c r="AA28" i="29"/>
  <c r="AG28" i="29"/>
  <c r="U26" i="29"/>
  <c r="U28" i="29"/>
  <c r="AA24" i="29"/>
  <c r="AG26" i="29"/>
  <c r="U24" i="29"/>
  <c r="H28" i="29"/>
  <c r="AM26" i="29"/>
  <c r="AA26" i="29"/>
  <c r="AM24" i="29"/>
  <c r="H26" i="29"/>
  <c r="AM28" i="29"/>
  <c r="AG24" i="29"/>
  <c r="H24" i="29"/>
  <c r="AA24" i="28"/>
  <c r="AA26" i="28"/>
  <c r="AG24" i="28"/>
  <c r="U24" i="28"/>
  <c r="AG26" i="28"/>
  <c r="H24" i="28"/>
  <c r="H26" i="28"/>
  <c r="AM24" i="28"/>
  <c r="AB30" i="28"/>
  <c r="T30" i="28"/>
  <c r="U30" i="28"/>
  <c r="R30" i="28"/>
  <c r="BB11" i="15"/>
  <c r="AQ17" i="15"/>
  <c r="BF17" i="15" s="1"/>
  <c r="BB9" i="15"/>
  <c r="BB13" i="15"/>
  <c r="BF15" i="15"/>
  <c r="AZ15" i="15" s="1"/>
  <c r="W23" i="15" s="1"/>
  <c r="BB15" i="15"/>
  <c r="AZ11" i="15"/>
  <c r="M23" i="15" s="1"/>
  <c r="BK30" i="28" l="1"/>
  <c r="BK34" i="28" s="1"/>
  <c r="T30" i="29"/>
  <c r="R30" i="29"/>
  <c r="U30" i="29"/>
  <c r="BK30" i="29" s="1"/>
  <c r="BK34" i="29" s="1"/>
  <c r="BE30" i="28"/>
  <c r="BJ30" i="28"/>
  <c r="BJ34" i="28" s="1"/>
  <c r="BD30" i="28"/>
  <c r="BF30" i="28"/>
  <c r="AZ9" i="15"/>
  <c r="H23" i="15" s="1"/>
  <c r="BB17" i="15"/>
  <c r="AZ13" i="15"/>
  <c r="R23" i="15" s="1"/>
  <c r="U30" i="15" s="1"/>
  <c r="AZ17" i="15"/>
  <c r="AB23" i="15" s="1"/>
  <c r="AE30" i="15" s="1"/>
  <c r="O30" i="15"/>
  <c r="M30" i="15"/>
  <c r="P30" i="15"/>
  <c r="Z30" i="15"/>
  <c r="Y30" i="15"/>
  <c r="W30" i="15"/>
  <c r="BE30" i="29" l="1"/>
  <c r="BF30" i="29"/>
  <c r="BJ30" i="29"/>
  <c r="BJ34" i="29" s="1"/>
  <c r="BD30" i="29"/>
  <c r="BI30" i="28"/>
  <c r="BI34" i="28" s="1"/>
  <c r="AM24" i="15"/>
  <c r="AM26" i="15"/>
  <c r="AM28" i="15"/>
  <c r="U28" i="15"/>
  <c r="U24" i="15"/>
  <c r="U26" i="15"/>
  <c r="AA24" i="15"/>
  <c r="H26" i="15"/>
  <c r="AA26" i="15"/>
  <c r="H24" i="15"/>
  <c r="AB30" i="15"/>
  <c r="R30" i="15"/>
  <c r="T30" i="15"/>
  <c r="AD30" i="15"/>
  <c r="H28" i="15"/>
  <c r="AG26" i="15"/>
  <c r="AG28" i="15"/>
  <c r="AG24" i="15"/>
  <c r="AA28" i="15"/>
  <c r="H30" i="15"/>
  <c r="K30" i="15"/>
  <c r="BK30" i="15" s="1"/>
  <c r="BK34" i="15" s="1"/>
  <c r="J30" i="15"/>
  <c r="BI30" i="29" l="1"/>
  <c r="BI34" i="29" s="1"/>
  <c r="BF30" i="15"/>
  <c r="BJ30" i="15"/>
  <c r="BJ34" i="15" s="1"/>
  <c r="BD30" i="15"/>
  <c r="BE30" i="15"/>
  <c r="BI30" i="15" l="1"/>
  <c r="BI34" i="15" s="1"/>
</calcChain>
</file>

<file path=xl/sharedStrings.xml><?xml version="1.0" encoding="utf-8"?>
<sst xmlns="http://schemas.openxmlformats.org/spreadsheetml/2006/main" count="275" uniqueCount="116">
  <si>
    <t>組</t>
    <rPh sb="0" eb="1">
      <t>クミ</t>
    </rPh>
    <phoneticPr fontId="8"/>
  </si>
  <si>
    <t>失点</t>
    <rPh sb="0" eb="2">
      <t>シッテン</t>
    </rPh>
    <phoneticPr fontId="8"/>
  </si>
  <si>
    <t>１．    勝ち点は、勝ち＝３、引き分け＝１、負け＝０　とする</t>
  </si>
  <si>
    <t>２．    順位は、勝ち点、得失点差、総得点、当該チームの勝敗の順で決定する。</t>
  </si>
  <si>
    <t>勝点</t>
    <rPh sb="0" eb="1">
      <t>カチ</t>
    </rPh>
    <rPh sb="1" eb="2">
      <t>テン</t>
    </rPh>
    <phoneticPr fontId="8"/>
  </si>
  <si>
    <t>得点</t>
    <rPh sb="0" eb="1">
      <t>トク</t>
    </rPh>
    <rPh sb="1" eb="2">
      <t>テン</t>
    </rPh>
    <phoneticPr fontId="8"/>
  </si>
  <si>
    <t>得失</t>
    <rPh sb="0" eb="2">
      <t>トクシツ</t>
    </rPh>
    <phoneticPr fontId="8"/>
  </si>
  <si>
    <t>３位</t>
    <rPh sb="1" eb="2">
      <t>イ</t>
    </rPh>
    <phoneticPr fontId="8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</si>
  <si>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</si>
  <si>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</si>
  <si>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</si>
  <si>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</si>
  <si>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</si>
  <si>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</si>
  <si>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</si>
  <si>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</si>
  <si>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</si>
  <si>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</si>
  <si>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</si>
  <si>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</si>
  <si>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</si>
  <si>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</si>
  <si>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</si>
  <si>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</si>
  <si>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副審</t>
  </si>
  <si>
    <t>①</t>
  </si>
  <si>
    <t>９：００</t>
    <phoneticPr fontId="24"/>
  </si>
  <si>
    <t>②</t>
  </si>
  <si>
    <t>③</t>
  </si>
  <si>
    <t>④</t>
  </si>
  <si>
    <t>⑤</t>
  </si>
  <si>
    <t>時間</t>
  </si>
  <si>
    <t>対戦</t>
  </si>
  <si>
    <t>審判</t>
  </si>
  <si>
    <t>和田橋A</t>
    <rPh sb="0" eb="2">
      <t>ワダ</t>
    </rPh>
    <rPh sb="2" eb="3">
      <t>バシ</t>
    </rPh>
    <phoneticPr fontId="8"/>
  </si>
  <si>
    <t>和田橋C</t>
    <rPh sb="0" eb="2">
      <t>ワダ</t>
    </rPh>
    <rPh sb="2" eb="3">
      <t>バシ</t>
    </rPh>
    <phoneticPr fontId="8"/>
  </si>
  <si>
    <t>主審</t>
    <phoneticPr fontId="8"/>
  </si>
  <si>
    <t>審判</t>
    <phoneticPr fontId="22"/>
  </si>
  <si>
    <t>和田橋B</t>
    <rPh sb="0" eb="2">
      <t>ワダ</t>
    </rPh>
    <rPh sb="2" eb="3">
      <t>バシ</t>
    </rPh>
    <phoneticPr fontId="8"/>
  </si>
  <si>
    <t>３．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8"/>
  </si>
  <si>
    <t>９：００</t>
    <phoneticPr fontId="24"/>
  </si>
  <si>
    <t>１０：００</t>
    <phoneticPr fontId="24"/>
  </si>
  <si>
    <t>１１：００</t>
    <phoneticPr fontId="24"/>
  </si>
  <si>
    <t>１２：００</t>
    <phoneticPr fontId="24"/>
  </si>
  <si>
    <t>１３：００</t>
    <phoneticPr fontId="24"/>
  </si>
  <si>
    <t>2020 高崎カップU-１２サッカー大会予選組合せ</t>
    <rPh sb="5" eb="7">
      <t>タカサキ</t>
    </rPh>
    <rPh sb="18" eb="20">
      <t>タイカイ</t>
    </rPh>
    <rPh sb="20" eb="22">
      <t>ヨセン</t>
    </rPh>
    <rPh sb="22" eb="24">
      <t>クミアワ</t>
    </rPh>
    <phoneticPr fontId="8"/>
  </si>
  <si>
    <t>日 程</t>
    <rPh sb="0" eb="1">
      <t>ヒ</t>
    </rPh>
    <rPh sb="2" eb="3">
      <t>ホド</t>
    </rPh>
    <phoneticPr fontId="8"/>
  </si>
  <si>
    <t xml:space="preserve"> コート幹事</t>
    <rPh sb="4" eb="6">
      <t>カンジ</t>
    </rPh>
    <phoneticPr fontId="8"/>
  </si>
  <si>
    <t>① （1日目）</t>
    <rPh sb="4" eb="5">
      <t>ヒ</t>
    </rPh>
    <rPh sb="5" eb="6">
      <t>メ</t>
    </rPh>
    <phoneticPr fontId="8"/>
  </si>
  <si>
    <t>② （２日目）</t>
    <rPh sb="4" eb="5">
      <t>ヒ</t>
    </rPh>
    <rPh sb="5" eb="6">
      <t>メ</t>
    </rPh>
    <phoneticPr fontId="8"/>
  </si>
  <si>
    <t>担当 ：侭田　０９０‐３２４１‐００１８</t>
    <rPh sb="0" eb="2">
      <t>タントウ</t>
    </rPh>
    <rPh sb="4" eb="6">
      <t>ママダ</t>
    </rPh>
    <phoneticPr fontId="8"/>
  </si>
  <si>
    <t>決勝リーグ（１１月２８日、２９日）</t>
    <rPh sb="0" eb="2">
      <t>ケッショウ</t>
    </rPh>
    <rPh sb="8" eb="9">
      <t>ツキ</t>
    </rPh>
    <rPh sb="11" eb="12">
      <t>ヒ</t>
    </rPh>
    <rPh sb="15" eb="16">
      <t>ヒ</t>
    </rPh>
    <phoneticPr fontId="8"/>
  </si>
  <si>
    <t>D組</t>
    <rPh sb="1" eb="2">
      <t>クミ</t>
    </rPh>
    <phoneticPr fontId="8"/>
  </si>
  <si>
    <t>Ｅ組</t>
    <rPh sb="1" eb="2">
      <t>クミ</t>
    </rPh>
    <phoneticPr fontId="8"/>
  </si>
  <si>
    <t>Ｆ組</t>
    <rPh sb="1" eb="2">
      <t>クミ</t>
    </rPh>
    <phoneticPr fontId="8"/>
  </si>
  <si>
    <t>２８日（土）　和田橋A</t>
    <rPh sb="2" eb="3">
      <t>ヒ</t>
    </rPh>
    <rPh sb="4" eb="5">
      <t>ツチ</t>
    </rPh>
    <rPh sb="7" eb="9">
      <t>ワダ</t>
    </rPh>
    <rPh sb="9" eb="10">
      <t>バシ</t>
    </rPh>
    <phoneticPr fontId="8"/>
  </si>
  <si>
    <t>２８日（土）　和田橋B</t>
    <rPh sb="4" eb="5">
      <t>ツチ</t>
    </rPh>
    <rPh sb="7" eb="9">
      <t>ワダ</t>
    </rPh>
    <rPh sb="9" eb="10">
      <t>バシ</t>
    </rPh>
    <phoneticPr fontId="8"/>
  </si>
  <si>
    <t>２８日（土）　和田橋C</t>
    <rPh sb="4" eb="5">
      <t>ツチ</t>
    </rPh>
    <rPh sb="7" eb="9">
      <t>ワダ</t>
    </rPh>
    <rPh sb="9" eb="10">
      <t>バシ</t>
    </rPh>
    <phoneticPr fontId="8"/>
  </si>
  <si>
    <t>２９日（日）　和田橋A</t>
    <rPh sb="2" eb="3">
      <t>ヒ</t>
    </rPh>
    <rPh sb="4" eb="5">
      <t>ニチ</t>
    </rPh>
    <rPh sb="9" eb="10">
      <t>ハシ</t>
    </rPh>
    <phoneticPr fontId="8"/>
  </si>
  <si>
    <t>２９日（日）　和田橋B</t>
    <rPh sb="4" eb="5">
      <t>ニチ</t>
    </rPh>
    <rPh sb="9" eb="10">
      <t>ハシ</t>
    </rPh>
    <phoneticPr fontId="8"/>
  </si>
  <si>
    <t>２９日（日）　和田橋Ｃ</t>
    <rPh sb="4" eb="5">
      <t>ニチ</t>
    </rPh>
    <rPh sb="9" eb="10">
      <t>ハシ</t>
    </rPh>
    <phoneticPr fontId="8"/>
  </si>
  <si>
    <t>１</t>
    <phoneticPr fontId="8"/>
  </si>
  <si>
    <t>TⅡ☆United</t>
    <phoneticPr fontId="8"/>
  </si>
  <si>
    <t>インフィニ西部</t>
    <phoneticPr fontId="22"/>
  </si>
  <si>
    <t>中居キッカーズ</t>
    <rPh sb="0" eb="2">
      <t>ナカイ</t>
    </rPh>
    <phoneticPr fontId="8"/>
  </si>
  <si>
    <t>２</t>
    <phoneticPr fontId="8"/>
  </si>
  <si>
    <t>ブルスト</t>
    <phoneticPr fontId="8"/>
  </si>
  <si>
    <t>西FC</t>
    <phoneticPr fontId="22"/>
  </si>
  <si>
    <t>倉賀野B</t>
    <phoneticPr fontId="22"/>
  </si>
  <si>
    <t>１７日 駐車場係</t>
    <rPh sb="2" eb="3">
      <t>ヒ</t>
    </rPh>
    <rPh sb="4" eb="6">
      <t>チュウシャ</t>
    </rPh>
    <rPh sb="6" eb="7">
      <t>ジョウ</t>
    </rPh>
    <rPh sb="7" eb="8">
      <t>カカ</t>
    </rPh>
    <phoneticPr fontId="8"/>
  </si>
  <si>
    <t>３</t>
    <phoneticPr fontId="8"/>
  </si>
  <si>
    <t>堤ヶ岡SC</t>
    <phoneticPr fontId="22"/>
  </si>
  <si>
    <t>青ダルマ</t>
    <phoneticPr fontId="8"/>
  </si>
  <si>
    <t>FC里見</t>
    <phoneticPr fontId="8"/>
  </si>
  <si>
    <t>４</t>
    <phoneticPr fontId="8"/>
  </si>
  <si>
    <t>赤ダルマ</t>
    <phoneticPr fontId="22"/>
  </si>
  <si>
    <t>六郷小</t>
    <phoneticPr fontId="8"/>
  </si>
  <si>
    <t>箕郷FC</t>
    <phoneticPr fontId="8"/>
  </si>
  <si>
    <t>５</t>
    <phoneticPr fontId="8"/>
  </si>
  <si>
    <t>片岡小SSS</t>
    <phoneticPr fontId="22"/>
  </si>
  <si>
    <t>倉賀野A</t>
    <phoneticPr fontId="22"/>
  </si>
  <si>
    <t>豊岡ＳＣ</t>
    <phoneticPr fontId="8"/>
  </si>
  <si>
    <t>※２８日が中止の場合は２９日のみで決勝を行う。</t>
    <rPh sb="3" eb="4">
      <t>ニチ</t>
    </rPh>
    <rPh sb="5" eb="7">
      <t>チュウシ</t>
    </rPh>
    <rPh sb="8" eb="10">
      <t>バアイ</t>
    </rPh>
    <rPh sb="13" eb="14">
      <t>ニチ</t>
    </rPh>
    <rPh sb="17" eb="19">
      <t>ケッショウ</t>
    </rPh>
    <rPh sb="20" eb="21">
      <t>オコナ</t>
    </rPh>
    <phoneticPr fontId="22"/>
  </si>
  <si>
    <t>※雨天の場合は、７：００に決定します、下記担当までチーム代表者が確認のこと。（７：００以降）</t>
    <rPh sb="1" eb="3">
      <t>ウテン</t>
    </rPh>
    <rPh sb="4" eb="6">
      <t>バアイ</t>
    </rPh>
    <rPh sb="13" eb="15">
      <t>ケッテイ</t>
    </rPh>
    <rPh sb="19" eb="21">
      <t>カキ</t>
    </rPh>
    <rPh sb="21" eb="23">
      <t>タントウ</t>
    </rPh>
    <rPh sb="28" eb="31">
      <t>ダイヒョウシャ</t>
    </rPh>
    <rPh sb="32" eb="34">
      <t>カクニン</t>
    </rPh>
    <rPh sb="43" eb="45">
      <t>イコウ</t>
    </rPh>
    <phoneticPr fontId="8"/>
  </si>
  <si>
    <t>試合時間（２０－５－２０分）</t>
    <phoneticPr fontId="8"/>
  </si>
  <si>
    <t>日 程</t>
    <phoneticPr fontId="8"/>
  </si>
  <si>
    <t xml:space="preserve">  ９：００</t>
    <phoneticPr fontId="8"/>
  </si>
  <si>
    <t>１　－　３</t>
    <phoneticPr fontId="8"/>
  </si>
  <si>
    <t>⑤ ・ ２</t>
    <phoneticPr fontId="8"/>
  </si>
  <si>
    <t>４　－　５</t>
    <phoneticPr fontId="8"/>
  </si>
  <si>
    <t>① ・ ２</t>
    <phoneticPr fontId="8"/>
  </si>
  <si>
    <t xml:space="preserve">  ９：４５</t>
    <phoneticPr fontId="8"/>
  </si>
  <si>
    <t>２　－　４</t>
    <phoneticPr fontId="8"/>
  </si>
  <si>
    <t>① ・ ３</t>
    <phoneticPr fontId="8"/>
  </si>
  <si>
    <t>２　－　３</t>
    <phoneticPr fontId="8"/>
  </si>
  <si>
    <t>④ ・ ５</t>
    <phoneticPr fontId="8"/>
  </si>
  <si>
    <t>１０：３０</t>
    <phoneticPr fontId="8"/>
  </si>
  <si>
    <t>３　－　５</t>
    <phoneticPr fontId="8"/>
  </si>
  <si>
    <t>② ・ ４</t>
    <phoneticPr fontId="8"/>
  </si>
  <si>
    <t>１　－　５</t>
    <phoneticPr fontId="8"/>
  </si>
  <si>
    <t>② ・ ３</t>
    <phoneticPr fontId="8"/>
  </si>
  <si>
    <t>１１：１５</t>
    <phoneticPr fontId="8"/>
  </si>
  <si>
    <t>１　－　４</t>
    <phoneticPr fontId="8"/>
  </si>
  <si>
    <t>③ ・ ５</t>
    <phoneticPr fontId="8"/>
  </si>
  <si>
    <t>３　－　４</t>
    <phoneticPr fontId="8"/>
  </si>
  <si>
    <t>⑤ ・ １</t>
    <phoneticPr fontId="8"/>
  </si>
  <si>
    <t>１２：００</t>
    <phoneticPr fontId="8"/>
  </si>
  <si>
    <t>２　－　５</t>
    <phoneticPr fontId="8"/>
  </si>
  <si>
    <t>④ ・ １</t>
    <phoneticPr fontId="8"/>
  </si>
  <si>
    <t>１　－　２</t>
    <phoneticPr fontId="8"/>
  </si>
  <si>
    <t>③ ・ ４</t>
    <phoneticPr fontId="8"/>
  </si>
  <si>
    <r>
      <t>【11</t>
    </r>
    <r>
      <rPr>
        <sz val="11"/>
        <color theme="1"/>
        <rFont val="ＭＳ Ｐゴシック"/>
        <family val="2"/>
        <charset val="128"/>
        <scheme val="minor"/>
      </rPr>
      <t>月28日（土）】</t>
    </r>
    <rPh sb="8" eb="9">
      <t>ツチ</t>
    </rPh>
    <phoneticPr fontId="8"/>
  </si>
  <si>
    <t>【　11月29日（日）】</t>
    <rPh sb="4" eb="5">
      <t>ガツ</t>
    </rPh>
    <rPh sb="7" eb="8">
      <t>ニチ</t>
    </rPh>
    <rPh sb="9" eb="10">
      <t>ニチ</t>
    </rPh>
    <phoneticPr fontId="8"/>
  </si>
  <si>
    <t>D</t>
    <phoneticPr fontId="24"/>
  </si>
  <si>
    <t>E</t>
    <phoneticPr fontId="24"/>
  </si>
  <si>
    <t>F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</si>
</sst>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;General;"/>
    <numFmt numFmtId="177" formatCode="General;General"/>
  </numFmts>
  <fonts count="4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26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87">
    <xf numFmtId="0" fontId="0" fillId="0" borderId="0" xfId="0">
      <alignment vertical="center"/>
    </xf>
    <xf numFmtId="0" fontId="7" fillId="6" borderId="0" xfId="1" applyFill="1">
      <alignment vertical="center"/>
    </xf>
    <xf numFmtId="0" fontId="7" fillId="6" borderId="0" xfId="1" applyFill="1" applyAlignment="1">
      <alignment horizontal="right" vertical="center"/>
    </xf>
    <xf numFmtId="0" fontId="7" fillId="6" borderId="0" xfId="1" applyFill="1" applyAlignment="1">
      <alignment horizontal="left" vertical="center"/>
    </xf>
    <xf numFmtId="0" fontId="7" fillId="6" borderId="0" xfId="1" applyFill="1" applyBorder="1">
      <alignment vertical="center"/>
    </xf>
    <xf numFmtId="0" fontId="7" fillId="6" borderId="0" xfId="1" applyFill="1" applyBorder="1" applyAlignment="1">
      <alignment vertical="center" shrinkToFit="1"/>
    </xf>
    <xf numFmtId="0" fontId="12" fillId="6" borderId="27" xfId="1" applyFont="1" applyFill="1" applyBorder="1" applyAlignment="1" applyProtection="1">
      <alignment horizontal="center" vertical="center" shrinkToFit="1"/>
      <protection hidden="1"/>
    </xf>
    <xf numFmtId="0" fontId="12" fillId="9" borderId="27" xfId="1" applyFont="1" applyFill="1" applyBorder="1" applyAlignment="1" applyProtection="1">
      <alignment horizontal="center" vertical="center" shrinkToFit="1"/>
      <protection hidden="1"/>
    </xf>
    <xf numFmtId="0" fontId="14" fillId="6" borderId="25" xfId="1" applyFont="1" applyFill="1" applyBorder="1" applyAlignment="1" applyProtection="1">
      <alignment horizontal="center" vertical="center" shrinkToFit="1"/>
      <protection hidden="1"/>
    </xf>
    <xf numFmtId="0" fontId="14" fillId="9" borderId="25" xfId="1" applyFont="1" applyFill="1" applyBorder="1" applyAlignment="1" applyProtection="1">
      <alignment horizontal="center" vertical="center" shrinkToFit="1"/>
      <protection hidden="1"/>
    </xf>
    <xf numFmtId="0" fontId="11" fillId="9" borderId="25" xfId="1" applyFont="1" applyFill="1" applyBorder="1" applyAlignment="1">
      <alignment horizontal="center" vertical="center" shrinkToFit="1"/>
    </xf>
    <xf numFmtId="0" fontId="13" fillId="6" borderId="37" xfId="1" applyFont="1" applyFill="1" applyBorder="1" applyAlignment="1">
      <alignment horizontal="center" vertical="center" shrinkToFit="1"/>
    </xf>
    <xf numFmtId="0" fontId="13" fillId="6" borderId="15" xfId="1" applyFont="1" applyFill="1" applyBorder="1">
      <alignment vertical="center"/>
    </xf>
    <xf numFmtId="0" fontId="7" fillId="6" borderId="0" xfId="1" applyFill="1" applyAlignment="1">
      <alignment horizontal="center" vertical="center"/>
    </xf>
    <xf numFmtId="0" fontId="7" fillId="0" borderId="0" xfId="1" applyFill="1" applyBorder="1">
      <alignment vertical="center"/>
    </xf>
    <xf numFmtId="0" fontId="7" fillId="0" borderId="0" xfId="1" applyFill="1" applyBorder="1" applyAlignment="1">
      <alignment vertical="center" shrinkToFit="1"/>
    </xf>
    <xf numFmtId="0" fontId="7" fillId="0" borderId="0" xfId="1" applyFill="1" applyBorder="1" applyAlignment="1">
      <alignment horizontal="center" vertical="center"/>
    </xf>
    <xf numFmtId="0" fontId="7" fillId="0" borderId="3" xfId="1" applyFill="1" applyBorder="1" applyAlignment="1" applyProtection="1">
      <alignment horizontal="center" vertical="center" wrapText="1" shrinkToFit="1"/>
    </xf>
    <xf numFmtId="176" fontId="7" fillId="0" borderId="0" xfId="1" applyNumberFormat="1" applyFill="1" applyBorder="1" applyAlignment="1">
      <alignment vertical="center" wrapText="1" shrinkToFit="1"/>
    </xf>
    <xf numFmtId="176" fontId="7" fillId="0" borderId="0" xfId="1" applyNumberFormat="1" applyFill="1" applyBorder="1" applyAlignment="1">
      <alignment vertical="center" wrapText="1"/>
    </xf>
    <xf numFmtId="176" fontId="7" fillId="0" borderId="0" xfId="1" applyNumberFormat="1" applyFill="1" applyBorder="1" applyAlignment="1">
      <alignment horizontal="justify" vertical="center" wrapText="1" shrinkToFit="1"/>
    </xf>
    <xf numFmtId="0" fontId="7" fillId="0" borderId="0" xfId="1" applyFill="1" applyBorder="1" applyAlignment="1" applyProtection="1">
      <alignment horizontal="center" vertical="center" wrapText="1" shrinkToFit="1"/>
    </xf>
    <xf numFmtId="176" fontId="7" fillId="0" borderId="0" xfId="1" applyNumberFormat="1" applyFill="1" applyBorder="1" applyAlignment="1">
      <alignment horizontal="center" vertical="center" wrapText="1" shrinkToFit="1"/>
    </xf>
    <xf numFmtId="176" fontId="7" fillId="0" borderId="0" xfId="1" applyNumberFormat="1" applyFill="1" applyBorder="1" applyAlignment="1" applyProtection="1">
      <alignment vertical="center" wrapText="1"/>
    </xf>
    <xf numFmtId="176" fontId="7" fillId="0" borderId="0" xfId="1" applyNumberFormat="1" applyFill="1" applyBorder="1" applyAlignment="1" applyProtection="1">
      <alignment horizontal="center" vertical="center" wrapText="1" shrinkToFit="1"/>
    </xf>
    <xf numFmtId="176" fontId="7" fillId="0" borderId="0" xfId="1" applyNumberFormat="1" applyFill="1" applyBorder="1" applyAlignment="1">
      <alignment horizontal="left" vertical="center" wrapText="1" shrinkToFit="1"/>
    </xf>
    <xf numFmtId="176" fontId="7" fillId="6" borderId="0" xfId="1" applyNumberFormat="1" applyFill="1" applyBorder="1" applyAlignment="1">
      <alignment horizontal="center" vertical="center" wrapText="1" shrinkToFit="1"/>
    </xf>
    <xf numFmtId="0" fontId="7" fillId="0" borderId="0" xfId="1" applyFill="1" applyBorder="1" applyAlignment="1">
      <alignment horizontal="left" vertical="center" shrinkToFit="1"/>
    </xf>
    <xf numFmtId="0" fontId="7" fillId="0" borderId="0" xfId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7" fillId="0" borderId="0" xfId="1" applyFill="1" applyBorder="1" applyAlignment="1">
      <alignment vertical="center"/>
    </xf>
    <xf numFmtId="0" fontId="7" fillId="6" borderId="0" xfId="1" applyFill="1" applyAlignment="1">
      <alignment vertical="center"/>
    </xf>
    <xf numFmtId="0" fontId="7" fillId="0" borderId="0" xfId="1" applyFill="1">
      <alignment vertical="center"/>
    </xf>
    <xf numFmtId="0" fontId="7" fillId="0" borderId="0" xfId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right" vertical="center"/>
    </xf>
    <xf numFmtId="0" fontId="7" fillId="6" borderId="0" xfId="1" applyFill="1" applyBorder="1" applyAlignment="1">
      <alignment horizontal="center" vertical="center"/>
    </xf>
    <xf numFmtId="0" fontId="11" fillId="6" borderId="25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 shrinkToFit="1"/>
    </xf>
    <xf numFmtId="0" fontId="7" fillId="0" borderId="0" xfId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/>
    </xf>
    <xf numFmtId="0" fontId="11" fillId="6" borderId="25" xfId="1" applyFont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right" vertical="center"/>
    </xf>
    <xf numFmtId="176" fontId="7" fillId="0" borderId="0" xfId="1" applyNumberFormat="1" applyFill="1" applyBorder="1" applyAlignment="1">
      <alignment horizontal="center" vertical="center" wrapText="1" shrinkToFit="1"/>
    </xf>
    <xf numFmtId="49" fontId="30" fillId="0" borderId="0" xfId="0" applyNumberFormat="1" applyFont="1" applyBorder="1" applyAlignment="1">
      <alignment vertical="center"/>
    </xf>
    <xf numFmtId="49" fontId="32" fillId="0" borderId="0" xfId="0" applyNumberFormat="1" applyFont="1">
      <alignment vertical="center"/>
    </xf>
    <xf numFmtId="49" fontId="33" fillId="0" borderId="0" xfId="0" applyNumberFormat="1" applyFont="1" applyAlignment="1">
      <alignment horizontal="center" vertical="center"/>
    </xf>
    <xf numFmtId="49" fontId="34" fillId="0" borderId="0" xfId="0" applyNumberFormat="1" applyFont="1">
      <alignment vertical="center"/>
    </xf>
    <xf numFmtId="49" fontId="15" fillId="0" borderId="0" xfId="0" applyNumberFormat="1" applyFont="1">
      <alignment vertical="center"/>
    </xf>
    <xf numFmtId="49" fontId="15" fillId="0" borderId="0" xfId="0" applyNumberFormat="1" applyFont="1" applyBorder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>
      <alignment vertical="center"/>
    </xf>
    <xf numFmtId="49" fontId="34" fillId="0" borderId="0" xfId="0" applyNumberFormat="1" applyFont="1" applyBorder="1">
      <alignment vertical="center"/>
    </xf>
    <xf numFmtId="49" fontId="34" fillId="0" borderId="0" xfId="0" applyNumberFormat="1" applyFont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49" fontId="34" fillId="0" borderId="2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left"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4" xfId="0" applyNumberFormat="1" applyFont="1" applyBorder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176" fontId="7" fillId="2" borderId="6" xfId="1" applyNumberFormat="1" applyFill="1" applyBorder="1" applyAlignment="1">
      <alignment horizontal="center" vertical="center" shrinkToFit="1"/>
    </xf>
    <xf numFmtId="176" fontId="7" fillId="2" borderId="7" xfId="1" applyNumberFormat="1" applyFill="1" applyBorder="1">
      <alignment vertical="center"/>
    </xf>
    <xf numFmtId="176" fontId="7" fillId="2" borderId="8" xfId="1" applyNumberFormat="1" applyFill="1" applyBorder="1">
      <alignment vertical="center"/>
    </xf>
    <xf numFmtId="176" fontId="7" fillId="2" borderId="4" xfId="1" applyNumberFormat="1" applyFill="1" applyBorder="1">
      <alignment vertical="center"/>
    </xf>
    <xf numFmtId="176" fontId="7" fillId="2" borderId="0" xfId="1" applyNumberFormat="1" applyFill="1" applyBorder="1">
      <alignment vertical="center"/>
    </xf>
    <xf numFmtId="176" fontId="7" fillId="2" borderId="9" xfId="1" applyNumberFormat="1" applyFill="1" applyBorder="1">
      <alignment vertical="center"/>
    </xf>
    <xf numFmtId="176" fontId="7" fillId="2" borderId="10" xfId="1" applyNumberFormat="1" applyFill="1" applyBorder="1">
      <alignment vertical="center"/>
    </xf>
    <xf numFmtId="176" fontId="7" fillId="2" borderId="11" xfId="1" applyNumberFormat="1" applyFill="1" applyBorder="1">
      <alignment vertical="center"/>
    </xf>
    <xf numFmtId="176" fontId="7" fillId="2" borderId="12" xfId="1" applyNumberFormat="1" applyFill="1" applyBorder="1">
      <alignment vertical="center"/>
    </xf>
    <xf numFmtId="176" fontId="7" fillId="0" borderId="6" xfId="1" applyNumberFormat="1" applyFill="1" applyBorder="1" applyAlignment="1">
      <alignment horizontal="center" vertical="center" shrinkToFit="1"/>
    </xf>
    <xf numFmtId="176" fontId="7" fillId="0" borderId="7" xfId="1" applyNumberFormat="1" applyFill="1" applyBorder="1" applyAlignment="1">
      <alignment horizontal="center" vertical="center" shrinkToFit="1"/>
    </xf>
    <xf numFmtId="176" fontId="7" fillId="0" borderId="8" xfId="1" applyNumberFormat="1" applyFill="1" applyBorder="1" applyAlignment="1">
      <alignment horizontal="center" vertical="center" shrinkToFit="1"/>
    </xf>
    <xf numFmtId="176" fontId="7" fillId="0" borderId="4" xfId="1" applyNumberFormat="1" applyFill="1" applyBorder="1" applyAlignment="1">
      <alignment horizontal="center" vertical="center" shrinkToFit="1"/>
    </xf>
    <xf numFmtId="176" fontId="7" fillId="0" borderId="0" xfId="1" applyNumberFormat="1" applyFill="1" applyBorder="1" applyAlignment="1">
      <alignment horizontal="center" vertical="center" shrinkToFit="1"/>
    </xf>
    <xf numFmtId="176" fontId="7" fillId="0" borderId="9" xfId="1" applyNumberFormat="1" applyFill="1" applyBorder="1" applyAlignment="1">
      <alignment horizontal="center" vertical="center" shrinkToFit="1"/>
    </xf>
    <xf numFmtId="176" fontId="7" fillId="0" borderId="10" xfId="1" applyNumberFormat="1" applyFill="1" applyBorder="1" applyAlignment="1">
      <alignment horizontal="center" vertical="center" shrinkToFit="1"/>
    </xf>
    <xf numFmtId="176" fontId="7" fillId="0" borderId="11" xfId="1" applyNumberFormat="1" applyFill="1" applyBorder="1" applyAlignment="1">
      <alignment horizontal="center" vertical="center" shrinkToFit="1"/>
    </xf>
    <xf numFmtId="176" fontId="7" fillId="0" borderId="12" xfId="1" applyNumberFormat="1" applyFill="1" applyBorder="1" applyAlignment="1">
      <alignment horizontal="center" vertical="center" shrinkToFit="1"/>
    </xf>
    <xf numFmtId="176" fontId="7" fillId="2" borderId="7" xfId="1" applyNumberFormat="1" applyFill="1" applyBorder="1" applyAlignment="1">
      <alignment horizontal="center" vertical="center" shrinkToFit="1"/>
    </xf>
    <xf numFmtId="176" fontId="7" fillId="2" borderId="8" xfId="1" applyNumberFormat="1" applyFill="1" applyBorder="1" applyAlignment="1">
      <alignment horizontal="center" vertical="center" shrinkToFit="1"/>
    </xf>
    <xf numFmtId="176" fontId="7" fillId="2" borderId="4" xfId="1" applyNumberFormat="1" applyFill="1" applyBorder="1" applyAlignment="1">
      <alignment horizontal="center" vertical="center" shrinkToFit="1"/>
    </xf>
    <xf numFmtId="176" fontId="7" fillId="2" borderId="0" xfId="1" applyNumberFormat="1" applyFill="1" applyBorder="1" applyAlignment="1">
      <alignment horizontal="center" vertical="center" shrinkToFit="1"/>
    </xf>
    <xf numFmtId="176" fontId="7" fillId="2" borderId="9" xfId="1" applyNumberFormat="1" applyFill="1" applyBorder="1" applyAlignment="1">
      <alignment horizontal="center" vertical="center" shrinkToFit="1"/>
    </xf>
    <xf numFmtId="176" fontId="7" fillId="2" borderId="10" xfId="1" applyNumberFormat="1" applyFill="1" applyBorder="1" applyAlignment="1">
      <alignment horizontal="center" vertical="center" shrinkToFit="1"/>
    </xf>
    <xf numFmtId="176" fontId="7" fillId="2" borderId="11" xfId="1" applyNumberFormat="1" applyFill="1" applyBorder="1" applyAlignment="1">
      <alignment horizontal="center" vertical="center" shrinkToFit="1"/>
    </xf>
    <xf numFmtId="176" fontId="7" fillId="2" borderId="12" xfId="1" applyNumberFormat="1" applyFill="1" applyBorder="1" applyAlignment="1">
      <alignment horizontal="center" vertical="center" shrinkToFit="1"/>
    </xf>
    <xf numFmtId="0" fontId="23" fillId="4" borderId="5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right" vertical="center"/>
    </xf>
    <xf numFmtId="0" fontId="25" fillId="4" borderId="5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 shrinkToFit="1"/>
    </xf>
    <xf numFmtId="0" fontId="29" fillId="0" borderId="0" xfId="1" applyFont="1" applyFill="1" applyAlignment="1">
      <alignment horizontal="left"/>
    </xf>
    <xf numFmtId="0" fontId="28" fillId="0" borderId="0" xfId="1" applyFont="1" applyFill="1" applyAlignment="1">
      <alignment horizontal="left"/>
    </xf>
    <xf numFmtId="0" fontId="7" fillId="6" borderId="0" xfId="1" applyFill="1" applyBorder="1" applyAlignment="1">
      <alignment horizontal="center" vertical="center"/>
    </xf>
    <xf numFmtId="0" fontId="7" fillId="8" borderId="24" xfId="1" applyFill="1" applyBorder="1" applyAlignment="1">
      <alignment horizontal="center" vertical="center" shrinkToFit="1"/>
    </xf>
    <xf numFmtId="177" fontId="6" fillId="4" borderId="33" xfId="1" applyNumberFormat="1" applyFont="1" applyFill="1" applyBorder="1" applyAlignment="1">
      <alignment horizontal="center" vertical="center" shrinkToFit="1"/>
    </xf>
    <xf numFmtId="177" fontId="6" fillId="4" borderId="32" xfId="1" applyNumberFormat="1" applyFont="1" applyFill="1" applyBorder="1" applyAlignment="1">
      <alignment horizontal="center" vertical="center" shrinkToFit="1"/>
    </xf>
    <xf numFmtId="177" fontId="6" fillId="4" borderId="25" xfId="1" applyNumberFormat="1" applyFont="1" applyFill="1" applyBorder="1" applyAlignment="1">
      <alignment horizontal="center" vertical="center" shrinkToFit="1"/>
    </xf>
    <xf numFmtId="177" fontId="6" fillId="4" borderId="29" xfId="1" applyNumberFormat="1" applyFont="1" applyFill="1" applyBorder="1" applyAlignment="1">
      <alignment horizontal="center" vertical="center" shrinkToFit="1"/>
    </xf>
    <xf numFmtId="0" fontId="11" fillId="6" borderId="26" xfId="1" applyFont="1" applyFill="1" applyBorder="1" applyAlignment="1">
      <alignment horizontal="center" vertical="center"/>
    </xf>
    <xf numFmtId="0" fontId="11" fillId="6" borderId="21" xfId="1" applyFont="1" applyFill="1" applyBorder="1" applyAlignment="1">
      <alignment horizontal="center" vertical="center" shrinkToFit="1"/>
    </xf>
    <xf numFmtId="0" fontId="11" fillId="6" borderId="7" xfId="1" applyFont="1" applyFill="1" applyBorder="1" applyAlignment="1">
      <alignment horizontal="center" vertical="center" shrinkToFit="1"/>
    </xf>
    <xf numFmtId="0" fontId="11" fillId="6" borderId="28" xfId="1" applyFont="1" applyFill="1" applyBorder="1" applyAlignment="1">
      <alignment horizontal="center" vertical="center" shrinkToFit="1"/>
    </xf>
    <xf numFmtId="0" fontId="11" fillId="6" borderId="25" xfId="1" applyFont="1" applyFill="1" applyBorder="1" applyAlignment="1">
      <alignment horizontal="center" vertical="center" shrinkToFit="1"/>
    </xf>
    <xf numFmtId="0" fontId="11" fillId="6" borderId="29" xfId="1" applyFont="1" applyFill="1" applyBorder="1" applyAlignment="1">
      <alignment horizontal="center" vertical="center" shrinkToFit="1"/>
    </xf>
    <xf numFmtId="0" fontId="11" fillId="6" borderId="22" xfId="1" applyFont="1" applyFill="1" applyBorder="1" applyAlignment="1">
      <alignment horizontal="center" vertical="center" shrinkToFit="1"/>
    </xf>
    <xf numFmtId="0" fontId="6" fillId="6" borderId="13" xfId="1" applyFont="1" applyFill="1" applyBorder="1" applyAlignment="1">
      <alignment horizontal="center" vertical="center" shrinkToFit="1"/>
    </xf>
    <xf numFmtId="0" fontId="7" fillId="6" borderId="23" xfId="1" applyFill="1" applyBorder="1" applyAlignment="1">
      <alignment vertical="center"/>
    </xf>
    <xf numFmtId="0" fontId="6" fillId="6" borderId="13" xfId="1" applyFont="1" applyFill="1" applyBorder="1" applyAlignment="1">
      <alignment horizontal="center" vertical="center"/>
    </xf>
    <xf numFmtId="176" fontId="7" fillId="7" borderId="6" xfId="1" applyNumberFormat="1" applyFill="1" applyBorder="1" applyAlignment="1">
      <alignment horizontal="center" vertical="center" shrinkToFit="1"/>
    </xf>
    <xf numFmtId="176" fontId="7" fillId="7" borderId="7" xfId="1" applyNumberFormat="1" applyFill="1" applyBorder="1" applyAlignment="1">
      <alignment horizontal="center" vertical="center" shrinkToFit="1"/>
    </xf>
    <xf numFmtId="176" fontId="7" fillId="7" borderId="8" xfId="1" applyNumberFormat="1" applyFill="1" applyBorder="1" applyAlignment="1">
      <alignment horizontal="center" vertical="center" shrinkToFit="1"/>
    </xf>
    <xf numFmtId="176" fontId="7" fillId="7" borderId="4" xfId="1" applyNumberFormat="1" applyFill="1" applyBorder="1" applyAlignment="1">
      <alignment horizontal="center" vertical="center" shrinkToFit="1"/>
    </xf>
    <xf numFmtId="176" fontId="7" fillId="7" borderId="0" xfId="1" applyNumberFormat="1" applyFill="1" applyBorder="1" applyAlignment="1">
      <alignment horizontal="center" vertical="center" shrinkToFit="1"/>
    </xf>
    <xf numFmtId="176" fontId="7" fillId="7" borderId="9" xfId="1" applyNumberFormat="1" applyFill="1" applyBorder="1" applyAlignment="1">
      <alignment horizontal="center" vertical="center" shrinkToFit="1"/>
    </xf>
    <xf numFmtId="176" fontId="7" fillId="7" borderId="10" xfId="1" applyNumberFormat="1" applyFill="1" applyBorder="1" applyAlignment="1">
      <alignment horizontal="center" vertical="center" shrinkToFit="1"/>
    </xf>
    <xf numFmtId="176" fontId="7" fillId="7" borderId="11" xfId="1" applyNumberFormat="1" applyFill="1" applyBorder="1" applyAlignment="1">
      <alignment horizontal="center" vertical="center" shrinkToFit="1"/>
    </xf>
    <xf numFmtId="176" fontId="7" fillId="7" borderId="12" xfId="1" applyNumberFormat="1" applyFill="1" applyBorder="1" applyAlignment="1">
      <alignment horizontal="center" vertical="center" shrinkToFit="1"/>
    </xf>
    <xf numFmtId="0" fontId="23" fillId="6" borderId="21" xfId="1" applyFont="1" applyFill="1" applyBorder="1" applyAlignment="1">
      <alignment horizontal="center" vertical="center" shrinkToFit="1"/>
    </xf>
    <xf numFmtId="0" fontId="16" fillId="6" borderId="22" xfId="1" applyFont="1" applyFill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7" fillId="0" borderId="13" xfId="1" applyBorder="1" applyAlignment="1">
      <alignment horizontal="center" vertical="center" shrinkToFit="1"/>
    </xf>
    <xf numFmtId="0" fontId="13" fillId="6" borderId="23" xfId="1" applyFont="1" applyFill="1" applyBorder="1" applyAlignment="1">
      <alignment vertical="center"/>
    </xf>
    <xf numFmtId="0" fontId="11" fillId="9" borderId="21" xfId="1" applyFont="1" applyFill="1" applyBorder="1" applyAlignment="1">
      <alignment horizontal="center" vertical="center" shrinkToFit="1"/>
    </xf>
    <xf numFmtId="0" fontId="11" fillId="9" borderId="22" xfId="1" applyFont="1" applyFill="1" applyBorder="1" applyAlignment="1">
      <alignment horizontal="center" vertical="center" shrinkToFit="1"/>
    </xf>
    <xf numFmtId="0" fontId="7" fillId="0" borderId="0" xfId="1" applyBorder="1" applyAlignment="1">
      <alignment horizontal="center" vertical="center" shrinkToFit="1"/>
    </xf>
    <xf numFmtId="0" fontId="7" fillId="8" borderId="21" xfId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9" borderId="21" xfId="1" applyNumberFormat="1" applyFont="1" applyFill="1" applyBorder="1" applyAlignment="1">
      <alignment horizontal="center" vertical="center" shrinkToFit="1"/>
    </xf>
    <xf numFmtId="0" fontId="11" fillId="9" borderId="22" xfId="1" applyNumberFormat="1" applyFont="1" applyFill="1" applyBorder="1" applyAlignment="1">
      <alignment horizontal="center" vertical="center" shrinkToFit="1"/>
    </xf>
    <xf numFmtId="0" fontId="11" fillId="9" borderId="26" xfId="1" applyFont="1" applyFill="1" applyBorder="1" applyAlignment="1">
      <alignment horizontal="center" vertical="center"/>
    </xf>
    <xf numFmtId="177" fontId="7" fillId="7" borderId="30" xfId="1" applyNumberFormat="1" applyFill="1" applyBorder="1" applyAlignment="1">
      <alignment horizontal="center" vertical="center" shrinkToFit="1"/>
    </xf>
    <xf numFmtId="177" fontId="6" fillId="7" borderId="30" xfId="1" applyNumberFormat="1" applyFont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26" fillId="5" borderId="19" xfId="1" applyFont="1" applyFill="1" applyBorder="1" applyAlignment="1">
      <alignment horizontal="center" vertical="center" shrinkToFit="1"/>
    </xf>
    <xf numFmtId="0" fontId="26" fillId="6" borderId="30" xfId="1" applyFont="1" applyFill="1" applyBorder="1" applyAlignment="1">
      <alignment horizontal="center" vertical="center" shrinkToFit="1"/>
    </xf>
    <xf numFmtId="0" fontId="26" fillId="6" borderId="33" xfId="1" applyFont="1" applyFill="1" applyBorder="1" applyAlignment="1">
      <alignment horizontal="center" vertical="center" shrinkToFit="1"/>
    </xf>
    <xf numFmtId="0" fontId="7" fillId="6" borderId="33" xfId="1" applyFill="1" applyBorder="1" applyAlignment="1">
      <alignment horizontal="center" vertical="center" shrinkToFit="1"/>
    </xf>
    <xf numFmtId="0" fontId="23" fillId="6" borderId="34" xfId="1" applyFont="1" applyFill="1" applyBorder="1" applyAlignment="1">
      <alignment horizontal="center" vertical="center" shrinkToFit="1"/>
    </xf>
    <xf numFmtId="0" fontId="18" fillId="6" borderId="21" xfId="1" applyFont="1" applyFill="1" applyBorder="1" applyAlignment="1">
      <alignment horizontal="center" vertical="center" shrinkToFit="1"/>
    </xf>
    <xf numFmtId="177" fontId="6" fillId="6" borderId="13" xfId="1" applyNumberFormat="1" applyFont="1" applyFill="1" applyBorder="1" applyAlignment="1">
      <alignment horizontal="center" vertical="center" shrinkToFit="1"/>
    </xf>
    <xf numFmtId="0" fontId="18" fillId="6" borderId="13" xfId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9" fillId="6" borderId="21" xfId="1" applyFont="1" applyFill="1" applyBorder="1" applyAlignment="1">
      <alignment horizontal="center" vertical="center" shrinkToFit="1"/>
    </xf>
    <xf numFmtId="0" fontId="19" fillId="6" borderId="13" xfId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177" fontId="0" fillId="6" borderId="13" xfId="0" applyNumberFormat="1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21" fillId="6" borderId="23" xfId="1" applyFont="1" applyFill="1" applyBorder="1" applyAlignment="1" applyProtection="1">
      <alignment horizontal="center" vertical="center" shrinkToFit="1"/>
      <protection hidden="1"/>
    </xf>
    <xf numFmtId="0" fontId="21" fillId="6" borderId="0" xfId="1" applyFont="1" applyFill="1" applyBorder="1" applyAlignment="1" applyProtection="1">
      <alignment horizontal="center" vertical="center" shrinkToFit="1"/>
      <protection hidden="1"/>
    </xf>
    <xf numFmtId="0" fontId="15" fillId="6" borderId="0" xfId="1" applyFont="1" applyFill="1" applyBorder="1" applyAlignment="1">
      <alignment horizontal="center" vertical="center" shrinkToFit="1"/>
    </xf>
    <xf numFmtId="0" fontId="13" fillId="6" borderId="36" xfId="1" applyFont="1" applyFill="1" applyBorder="1" applyAlignment="1">
      <alignment horizontal="center" vertical="center" shrinkToFit="1"/>
    </xf>
    <xf numFmtId="0" fontId="10" fillId="6" borderId="35" xfId="1" applyFont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right" vertical="center"/>
    </xf>
    <xf numFmtId="0" fontId="6" fillId="6" borderId="0" xfId="1" applyFont="1" applyFill="1" applyBorder="1" applyAlignment="1">
      <alignment vertical="center" shrinkToFit="1"/>
    </xf>
    <xf numFmtId="0" fontId="13" fillId="6" borderId="16" xfId="1" applyFont="1" applyFill="1" applyBorder="1" applyAlignment="1">
      <alignment horizontal="center" vertical="center" shrinkToFit="1"/>
    </xf>
    <xf numFmtId="0" fontId="13" fillId="6" borderId="38" xfId="1" applyFont="1" applyFill="1" applyBorder="1" applyAlignment="1">
      <alignment horizontal="center" vertical="center" shrinkToFit="1"/>
    </xf>
    <xf numFmtId="0" fontId="15" fillId="6" borderId="0" xfId="1" applyFont="1" applyFill="1" applyBorder="1" applyAlignment="1">
      <alignment vertical="center" shrinkToFit="1"/>
    </xf>
    <xf numFmtId="0" fontId="6" fillId="6" borderId="16" xfId="1" applyFont="1" applyFill="1" applyBorder="1" applyAlignment="1">
      <alignment vertical="center" shrinkToFit="1"/>
    </xf>
    <xf numFmtId="0" fontId="7" fillId="2" borderId="0" xfId="1" applyFill="1" applyAlignment="1">
      <alignment vertical="center" shrinkToFit="1"/>
    </xf>
    <xf numFmtId="0" fontId="15" fillId="2" borderId="0" xfId="1" applyFont="1" applyFill="1" applyAlignment="1">
      <alignment vertical="center" shrinkToFit="1"/>
    </xf>
    <xf numFmtId="0" fontId="15" fillId="0" borderId="0" xfId="1" applyFont="1" applyFill="1" applyBorder="1" applyAlignment="1">
      <alignment horizontal="center" vertical="center" shrinkToFit="1"/>
    </xf>
    <xf numFmtId="176" fontId="2" fillId="6" borderId="0" xfId="1" applyNumberFormat="1" applyFont="1" applyFill="1" applyBorder="1" applyAlignment="1">
      <alignment horizontal="left" vertical="center" wrapText="1" shrinkToFit="1"/>
    </xf>
    <xf numFmtId="176" fontId="6" fillId="6" borderId="0" xfId="1" applyNumberFormat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176" fontId="7" fillId="6" borderId="13" xfId="1" applyNumberFormat="1" applyFill="1" applyBorder="1" applyAlignment="1">
      <alignment horizontal="center" vertical="center" wrapText="1" shrinkToFit="1"/>
    </xf>
    <xf numFmtId="176" fontId="6" fillId="0" borderId="0" xfId="1" applyNumberFormat="1" applyFont="1" applyFill="1" applyBorder="1" applyAlignment="1">
      <alignment horizontal="center" vertical="center" wrapText="1" shrinkToFit="1"/>
    </xf>
    <xf numFmtId="49" fontId="3" fillId="0" borderId="0" xfId="1" applyNumberFormat="1" applyFont="1" applyFill="1" applyBorder="1" applyAlignment="1">
      <alignment horizontal="right" vertical="center" wrapText="1"/>
    </xf>
    <xf numFmtId="49" fontId="7" fillId="0" borderId="0" xfId="1" applyNumberFormat="1" applyFill="1" applyBorder="1" applyAlignment="1">
      <alignment horizontal="right" vertical="center" wrapText="1"/>
    </xf>
    <xf numFmtId="49" fontId="7" fillId="0" borderId="17" xfId="1" applyNumberFormat="1" applyFill="1" applyBorder="1" applyAlignment="1">
      <alignment horizontal="right" vertical="center" wrapText="1"/>
    </xf>
    <xf numFmtId="176" fontId="7" fillId="0" borderId="13" xfId="1" applyNumberFormat="1" applyFill="1" applyBorder="1" applyAlignment="1">
      <alignment horizontal="center" vertical="center" wrapText="1" shrinkToFit="1"/>
    </xf>
    <xf numFmtId="0" fontId="17" fillId="3" borderId="1" xfId="1" applyFont="1" applyFill="1" applyBorder="1" applyAlignment="1" applyProtection="1">
      <alignment horizontal="center" vertical="center" wrapText="1" shrinkToFit="1"/>
    </xf>
    <xf numFmtId="176" fontId="7" fillId="6" borderId="13" xfId="1" applyNumberForma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right" vertical="center" wrapText="1"/>
    </xf>
    <xf numFmtId="176" fontId="7" fillId="0" borderId="31" xfId="1" applyNumberFormat="1" applyFill="1" applyBorder="1" applyAlignment="1">
      <alignment horizontal="center" vertical="center" shrinkToFit="1"/>
    </xf>
    <xf numFmtId="176" fontId="7" fillId="0" borderId="33" xfId="1" applyNumberFormat="1" applyFill="1" applyBorder="1" applyAlignment="1">
      <alignment horizontal="center" vertical="center" shrinkToFit="1"/>
    </xf>
    <xf numFmtId="176" fontId="7" fillId="0" borderId="39" xfId="1" applyNumberFormat="1" applyFill="1" applyBorder="1" applyAlignment="1">
      <alignment horizontal="center" vertical="center" shrinkToFit="1"/>
    </xf>
    <xf numFmtId="176" fontId="7" fillId="0" borderId="24" xfId="1" applyNumberFormat="1" applyFill="1" applyBorder="1" applyAlignment="1">
      <alignment horizontal="center" vertical="center" shrinkToFit="1"/>
    </xf>
    <xf numFmtId="176" fontId="7" fillId="0" borderId="25" xfId="1" applyNumberFormat="1" applyFill="1" applyBorder="1" applyAlignment="1">
      <alignment horizontal="center" vertical="center" shrinkToFit="1"/>
    </xf>
    <xf numFmtId="176" fontId="7" fillId="0" borderId="40" xfId="1" applyNumberFormat="1" applyFill="1" applyBorder="1" applyAlignment="1">
      <alignment horizontal="center" vertical="center" shrinkToFit="1"/>
    </xf>
    <xf numFmtId="176" fontId="7" fillId="0" borderId="13" xfId="1" applyNumberForma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right" vertical="center" wrapText="1"/>
    </xf>
    <xf numFmtId="176" fontId="7" fillId="0" borderId="22" xfId="1" applyNumberFormat="1" applyFill="1" applyBorder="1" applyAlignment="1">
      <alignment horizontal="center" vertical="center" wrapText="1" shrinkToFit="1"/>
    </xf>
    <xf numFmtId="176" fontId="7" fillId="0" borderId="21" xfId="1" applyNumberFormat="1" applyFill="1" applyBorder="1" applyAlignment="1">
      <alignment horizontal="center" vertical="center" wrapText="1" shrinkToFit="1"/>
    </xf>
    <xf numFmtId="176" fontId="7" fillId="0" borderId="32" xfId="1" applyNumberFormat="1" applyFill="1" applyBorder="1" applyAlignment="1">
      <alignment horizontal="center" vertical="center" wrapText="1" shrinkToFit="1"/>
    </xf>
    <xf numFmtId="176" fontId="7" fillId="0" borderId="34" xfId="1" applyNumberFormat="1" applyFill="1" applyBorder="1" applyAlignment="1">
      <alignment horizontal="center" vertical="center" wrapText="1" shrinkToFit="1"/>
    </xf>
    <xf numFmtId="176" fontId="7" fillId="0" borderId="31" xfId="1" applyNumberFormat="1" applyFill="1" applyBorder="1" applyAlignment="1">
      <alignment horizontal="center" vertical="center" wrapText="1" shrinkToFit="1"/>
    </xf>
    <xf numFmtId="0" fontId="17" fillId="0" borderId="18" xfId="1" applyFont="1" applyFill="1" applyBorder="1" applyAlignment="1" applyProtection="1">
      <alignment horizontal="center" vertical="center" wrapText="1" shrinkToFit="1"/>
    </xf>
    <xf numFmtId="0" fontId="17" fillId="0" borderId="1" xfId="1" applyFont="1" applyFill="1" applyBorder="1" applyAlignment="1" applyProtection="1">
      <alignment horizontal="center" vertical="center" wrapText="1" shrinkToFit="1"/>
    </xf>
    <xf numFmtId="0" fontId="17" fillId="0" borderId="14" xfId="1" applyFont="1" applyFill="1" applyBorder="1" applyAlignment="1" applyProtection="1">
      <alignment horizontal="center" vertical="center" wrapText="1" shrinkToFit="1"/>
    </xf>
    <xf numFmtId="0" fontId="17" fillId="0" borderId="8" xfId="1" applyFont="1" applyFill="1" applyBorder="1" applyAlignment="1" applyProtection="1">
      <alignment horizontal="center" vertical="center" wrapText="1" shrinkToFit="1"/>
    </xf>
    <xf numFmtId="0" fontId="17" fillId="0" borderId="2" xfId="1" applyFont="1" applyFill="1" applyBorder="1" applyAlignment="1" applyProtection="1">
      <alignment horizontal="center" vertical="center" wrapText="1" shrinkToFit="1"/>
    </xf>
    <xf numFmtId="0" fontId="17" fillId="0" borderId="6" xfId="1" applyFont="1" applyFill="1" applyBorder="1" applyAlignment="1" applyProtection="1">
      <alignment horizontal="center" vertical="center" wrapText="1" shrinkToFit="1"/>
    </xf>
    <xf numFmtId="176" fontId="7" fillId="6" borderId="29" xfId="1" applyNumberFormat="1" applyFill="1" applyBorder="1" applyAlignment="1">
      <alignment horizontal="center" vertical="center" wrapText="1" shrinkToFit="1"/>
    </xf>
    <xf numFmtId="176" fontId="7" fillId="6" borderId="35" xfId="1" applyNumberFormat="1" applyFill="1" applyBorder="1" applyAlignment="1">
      <alignment horizontal="center" vertical="center" wrapText="1" shrinkToFit="1"/>
    </xf>
    <xf numFmtId="176" fontId="7" fillId="6" borderId="24" xfId="1" applyNumberFormat="1" applyFill="1" applyBorder="1" applyAlignment="1">
      <alignment horizontal="center" vertical="center" wrapText="1" shrinkToFit="1"/>
    </xf>
    <xf numFmtId="176" fontId="7" fillId="6" borderId="32" xfId="1" applyNumberFormat="1" applyFill="1" applyBorder="1" applyAlignment="1">
      <alignment horizontal="center" vertical="center" wrapText="1" shrinkToFit="1"/>
    </xf>
    <xf numFmtId="176" fontId="7" fillId="6" borderId="34" xfId="1" applyNumberFormat="1" applyFill="1" applyBorder="1" applyAlignment="1">
      <alignment horizontal="center" vertical="center" wrapText="1" shrinkToFit="1"/>
    </xf>
    <xf numFmtId="176" fontId="7" fillId="6" borderId="31" xfId="1" applyNumberFormat="1" applyFill="1" applyBorder="1" applyAlignment="1">
      <alignment horizontal="center" vertical="center" wrapText="1" shrinkToFit="1"/>
    </xf>
    <xf numFmtId="176" fontId="7" fillId="0" borderId="29" xfId="1" applyNumberFormat="1" applyFill="1" applyBorder="1" applyAlignment="1">
      <alignment horizontal="center" vertical="center" wrapText="1" shrinkToFit="1"/>
    </xf>
    <xf numFmtId="176" fontId="7" fillId="0" borderId="35" xfId="1" applyNumberFormat="1" applyFill="1" applyBorder="1" applyAlignment="1">
      <alignment horizontal="center" vertical="center" wrapText="1" shrinkToFit="1"/>
    </xf>
    <xf numFmtId="176" fontId="7" fillId="0" borderId="24" xfId="1" applyNumberFormat="1" applyFill="1" applyBorder="1" applyAlignment="1">
      <alignment horizontal="center" vertical="center" wrapText="1" shrinkToFit="1"/>
    </xf>
    <xf numFmtId="0" fontId="17" fillId="0" borderId="12" xfId="1" applyFont="1" applyFill="1" applyBorder="1" applyAlignment="1" applyProtection="1">
      <alignment horizontal="center" vertical="center" wrapText="1" shrinkToFit="1"/>
    </xf>
    <xf numFmtId="0" fontId="17" fillId="0" borderId="3" xfId="1" applyFont="1" applyFill="1" applyBorder="1" applyAlignment="1" applyProtection="1">
      <alignment horizontal="center" vertical="center" wrapText="1" shrinkToFit="1"/>
    </xf>
    <xf numFmtId="0" fontId="17" fillId="0" borderId="10" xfId="1" applyFont="1" applyFill="1" applyBorder="1" applyAlignment="1" applyProtection="1">
      <alignment horizontal="center" vertical="center" wrapText="1" shrinkToFit="1"/>
    </xf>
    <xf numFmtId="176" fontId="7" fillId="6" borderId="22" xfId="1" applyNumberFormat="1" applyFill="1" applyBorder="1" applyAlignment="1">
      <alignment horizontal="center" vertical="center" wrapText="1" shrinkToFit="1"/>
    </xf>
    <xf numFmtId="176" fontId="7" fillId="6" borderId="21" xfId="1" applyNumberFormat="1" applyFill="1" applyBorder="1" applyAlignment="1">
      <alignment horizontal="center" vertical="center" wrapText="1" shrinkToFit="1"/>
    </xf>
    <xf numFmtId="49" fontId="34" fillId="0" borderId="2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35" fillId="0" borderId="11" xfId="0" applyNumberFormat="1" applyFont="1" applyBorder="1" applyAlignment="1">
      <alignment horizontal="left" vertical="center"/>
    </xf>
    <xf numFmtId="49" fontId="35" fillId="0" borderId="0" xfId="0" applyNumberFormat="1" applyFont="1" applyBorder="1" applyAlignment="1">
      <alignment horizontal="left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49" fontId="37" fillId="0" borderId="12" xfId="0" applyNumberFormat="1" applyFont="1" applyFill="1" applyBorder="1" applyAlignment="1">
      <alignment horizontal="left"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left" vertical="center"/>
    </xf>
    <xf numFmtId="49" fontId="35" fillId="0" borderId="8" xfId="0" applyNumberFormat="1" applyFont="1" applyFill="1" applyBorder="1" applyAlignment="1">
      <alignment horizontal="left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6" xfId="0" applyNumberFormat="1" applyFont="1" applyFill="1" applyBorder="1" applyAlignment="1">
      <alignment horizontal="left" vertical="center" wrapText="1"/>
    </xf>
    <xf numFmtId="49" fontId="30" fillId="0" borderId="6" xfId="0" applyNumberFormat="1" applyFont="1" applyFill="1" applyBorder="1" applyAlignment="1">
      <alignment horizontal="left" vertical="center"/>
    </xf>
    <xf numFmtId="49" fontId="30" fillId="0" borderId="8" xfId="0" applyNumberFormat="1" applyFont="1" applyFill="1" applyBorder="1" applyAlignment="1">
      <alignment horizontal="left" vertical="center"/>
    </xf>
    <xf numFmtId="49" fontId="35" fillId="0" borderId="4" xfId="0" applyNumberFormat="1" applyFont="1" applyFill="1" applyBorder="1" applyAlignment="1">
      <alignment horizontal="left" vertical="center"/>
    </xf>
    <xf numFmtId="49" fontId="37" fillId="0" borderId="4" xfId="0" applyNumberFormat="1" applyFont="1" applyFill="1" applyBorder="1" applyAlignment="1">
      <alignment horizontal="left" vertical="center"/>
    </xf>
    <xf numFmtId="49" fontId="35" fillId="0" borderId="8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/>
    </xf>
    <xf numFmtId="49" fontId="35" fillId="0" borderId="4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30" fillId="0" borderId="11" xfId="0" applyNumberFormat="1" applyFont="1" applyBorder="1" applyAlignment="1">
      <alignment horizontal="left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3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9525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4381500" y="8153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9525</xdr:rowOff>
    </xdr:to>
    <xdr:sp macro="" textlink="">
      <xdr:nvSpPr>
        <xdr:cNvPr id="5" name="Line 22"/>
        <xdr:cNvSpPr>
          <a:spLocks noChangeShapeType="1"/>
        </xdr:cNvSpPr>
      </xdr:nvSpPr>
      <xdr:spPr bwMode="auto">
        <a:xfrm>
          <a:off x="4381500" y="8153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9525</xdr:colOff>
      <xdr:row>10</xdr:row>
      <xdr:rowOff>9525</xdr:rowOff>
    </xdr:to>
    <xdr:sp macro="" textlink="">
      <xdr:nvSpPr>
        <xdr:cNvPr id="8" name="Line 22"/>
        <xdr:cNvSpPr>
          <a:spLocks noChangeShapeType="1"/>
        </xdr:cNvSpPr>
      </xdr:nvSpPr>
      <xdr:spPr bwMode="auto">
        <a:xfrm>
          <a:off x="7410450" y="27051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9525</xdr:rowOff>
    </xdr:to>
    <xdr:sp macro="" textlink="">
      <xdr:nvSpPr>
        <xdr:cNvPr id="6" name="Line 22"/>
        <xdr:cNvSpPr>
          <a:spLocks noChangeShapeType="1"/>
        </xdr:cNvSpPr>
      </xdr:nvSpPr>
      <xdr:spPr bwMode="auto">
        <a:xfrm>
          <a:off x="511492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9525</xdr:rowOff>
    </xdr:to>
    <xdr:sp macro="" textlink="">
      <xdr:nvSpPr>
        <xdr:cNvPr id="7" name="Line 22"/>
        <xdr:cNvSpPr>
          <a:spLocks noChangeShapeType="1"/>
        </xdr:cNvSpPr>
      </xdr:nvSpPr>
      <xdr:spPr bwMode="auto">
        <a:xfrm>
          <a:off x="511492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9" name="Line 22"/>
        <xdr:cNvSpPr>
          <a:spLocks noChangeShapeType="1"/>
        </xdr:cNvSpPr>
      </xdr:nvSpPr>
      <xdr:spPr bwMode="auto">
        <a:xfrm>
          <a:off x="71437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10" name="Line 22"/>
        <xdr:cNvSpPr>
          <a:spLocks noChangeShapeType="1"/>
        </xdr:cNvSpPr>
      </xdr:nvSpPr>
      <xdr:spPr bwMode="auto">
        <a:xfrm>
          <a:off x="71437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="63" zoomScaleNormal="100" zoomScaleSheetLayoutView="100" workbookViewId="0">
      <selection activeCell="S71" sqref="S71:U72"/>
    </sheetView>
  </sheetViews>
  <sheetFormatPr defaultColWidth="1.875" defaultRowHeight="13.5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 x14ac:dyDescent="0.2"/>
    <row r="2" spans="2:64" ht="14.25" thickBot="1" x14ac:dyDescent="0.2">
      <c r="K2" s="98" t="s">
        <v>113</v>
      </c>
      <c r="L2" s="98"/>
      <c r="M2" s="98"/>
      <c r="N2" s="99" t="s">
        <v>8</v>
      </c>
      <c r="O2" s="99"/>
      <c r="P2" s="2"/>
      <c r="Q2" s="100" t="s">
        <v>34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 t="s">
        <v>9</v>
      </c>
      <c r="AC2" s="101"/>
      <c r="AD2" s="101"/>
      <c r="AE2" s="101"/>
      <c r="AF2" s="3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</row>
    <row r="3" spans="2:64" ht="14.25" thickBot="1" x14ac:dyDescent="0.2">
      <c r="K3" s="98"/>
      <c r="L3" s="98"/>
      <c r="M3" s="98"/>
      <c r="N3" s="99"/>
      <c r="O3" s="99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101"/>
      <c r="AD3" s="101"/>
      <c r="AE3" s="101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</row>
    <row r="4" spans="2:64" s="32" customFormat="1" ht="13.5" customHeight="1" x14ac:dyDescent="0.15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2:64" ht="13.5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2:64" x14ac:dyDescent="0.15">
      <c r="B6" s="130" t="str">
        <f>IF(ISBLANK($K$2),"",$K$2)</f>
        <v>D</v>
      </c>
      <c r="C6" s="130"/>
      <c r="D6" s="130"/>
      <c r="E6" s="131" t="s">
        <v>8</v>
      </c>
      <c r="F6" s="131"/>
      <c r="G6" s="131"/>
      <c r="H6" s="72" t="str">
        <f>C9</f>
        <v>TⅡ☆United</v>
      </c>
      <c r="I6" s="73"/>
      <c r="J6" s="73"/>
      <c r="K6" s="73"/>
      <c r="L6" s="74"/>
      <c r="M6" s="81" t="str">
        <f>C11</f>
        <v>ブルスト</v>
      </c>
      <c r="N6" s="82"/>
      <c r="O6" s="82"/>
      <c r="P6" s="82"/>
      <c r="Q6" s="83"/>
      <c r="R6" s="72" t="str">
        <f>C13</f>
        <v>堤ヶ岡SC</v>
      </c>
      <c r="S6" s="90"/>
      <c r="T6" s="90"/>
      <c r="U6" s="90"/>
      <c r="V6" s="91"/>
      <c r="W6" s="72" t="str">
        <f>C15</f>
        <v>赤ダルマ</v>
      </c>
      <c r="X6" s="90"/>
      <c r="Y6" s="90"/>
      <c r="Z6" s="90"/>
      <c r="AA6" s="91"/>
      <c r="AB6" s="72" t="str">
        <f>C17</f>
        <v>片岡小SSS</v>
      </c>
      <c r="AC6" s="90"/>
      <c r="AD6" s="90"/>
      <c r="AE6" s="90"/>
      <c r="AF6" s="91"/>
      <c r="AG6" s="121">
        <f>C19</f>
        <v>0</v>
      </c>
      <c r="AH6" s="122"/>
      <c r="AI6" s="122"/>
      <c r="AJ6" s="122"/>
      <c r="AK6" s="123"/>
      <c r="AL6" s="121">
        <f>C21</f>
        <v>0</v>
      </c>
      <c r="AM6" s="122"/>
      <c r="AN6" s="122"/>
      <c r="AO6" s="122"/>
      <c r="AP6" s="123"/>
      <c r="AQ6" s="118" t="s">
        <v>10</v>
      </c>
      <c r="AR6" s="118"/>
      <c r="AS6" s="118" t="s">
        <v>11</v>
      </c>
      <c r="AT6" s="118"/>
      <c r="AU6" s="118" t="s">
        <v>12</v>
      </c>
      <c r="AV6" s="118"/>
      <c r="AW6" s="118" t="s">
        <v>13</v>
      </c>
      <c r="AX6" s="118"/>
      <c r="AY6" s="118"/>
      <c r="AZ6" s="118" t="s">
        <v>14</v>
      </c>
      <c r="BA6" s="118"/>
      <c r="BB6" s="119"/>
      <c r="BD6" s="120" t="s">
        <v>15</v>
      </c>
      <c r="BE6" s="120" t="s">
        <v>16</v>
      </c>
      <c r="BF6" s="120" t="s">
        <v>14</v>
      </c>
      <c r="BJ6" s="105"/>
    </row>
    <row r="7" spans="2:64" x14ac:dyDescent="0.15">
      <c r="B7" s="130"/>
      <c r="C7" s="130"/>
      <c r="D7" s="130"/>
      <c r="E7" s="131"/>
      <c r="F7" s="131"/>
      <c r="G7" s="131"/>
      <c r="H7" s="75"/>
      <c r="I7" s="76"/>
      <c r="J7" s="76"/>
      <c r="K7" s="76"/>
      <c r="L7" s="77"/>
      <c r="M7" s="84"/>
      <c r="N7" s="85"/>
      <c r="O7" s="85"/>
      <c r="P7" s="85"/>
      <c r="Q7" s="86"/>
      <c r="R7" s="92"/>
      <c r="S7" s="93"/>
      <c r="T7" s="93"/>
      <c r="U7" s="93"/>
      <c r="V7" s="94"/>
      <c r="W7" s="92"/>
      <c r="X7" s="93"/>
      <c r="Y7" s="93"/>
      <c r="Z7" s="93"/>
      <c r="AA7" s="94"/>
      <c r="AB7" s="92"/>
      <c r="AC7" s="93"/>
      <c r="AD7" s="93"/>
      <c r="AE7" s="93"/>
      <c r="AF7" s="94"/>
      <c r="AG7" s="124"/>
      <c r="AH7" s="125"/>
      <c r="AI7" s="125"/>
      <c r="AJ7" s="125"/>
      <c r="AK7" s="126"/>
      <c r="AL7" s="124"/>
      <c r="AM7" s="125"/>
      <c r="AN7" s="125"/>
      <c r="AO7" s="125"/>
      <c r="AP7" s="126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9"/>
      <c r="BD7" s="120"/>
      <c r="BE7" s="120"/>
      <c r="BF7" s="120"/>
      <c r="BJ7" s="105"/>
    </row>
    <row r="8" spans="2:64" x14ac:dyDescent="0.15">
      <c r="B8" s="130"/>
      <c r="C8" s="130"/>
      <c r="D8" s="130"/>
      <c r="E8" s="131"/>
      <c r="F8" s="131"/>
      <c r="G8" s="131"/>
      <c r="H8" s="78"/>
      <c r="I8" s="79"/>
      <c r="J8" s="79"/>
      <c r="K8" s="79"/>
      <c r="L8" s="80"/>
      <c r="M8" s="87"/>
      <c r="N8" s="88"/>
      <c r="O8" s="88"/>
      <c r="P8" s="88"/>
      <c r="Q8" s="89"/>
      <c r="R8" s="95"/>
      <c r="S8" s="96"/>
      <c r="T8" s="96"/>
      <c r="U8" s="96"/>
      <c r="V8" s="97"/>
      <c r="W8" s="95"/>
      <c r="X8" s="96"/>
      <c r="Y8" s="96"/>
      <c r="Z8" s="96"/>
      <c r="AA8" s="97"/>
      <c r="AB8" s="95"/>
      <c r="AC8" s="96"/>
      <c r="AD8" s="96"/>
      <c r="AE8" s="96"/>
      <c r="AF8" s="97"/>
      <c r="AG8" s="127"/>
      <c r="AH8" s="128"/>
      <c r="AI8" s="128"/>
      <c r="AJ8" s="128"/>
      <c r="AK8" s="129"/>
      <c r="AL8" s="127"/>
      <c r="AM8" s="128"/>
      <c r="AN8" s="128"/>
      <c r="AO8" s="128"/>
      <c r="AP8" s="129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9"/>
      <c r="BD8" s="120"/>
      <c r="BE8" s="120"/>
      <c r="BF8" s="120"/>
      <c r="BJ8" s="105"/>
    </row>
    <row r="9" spans="2:64" ht="14.25" thickBot="1" x14ac:dyDescent="0.2">
      <c r="B9" s="106">
        <v>1</v>
      </c>
      <c r="C9" s="107" t="str">
        <f>Sheet1!C8</f>
        <v>TⅡ☆United</v>
      </c>
      <c r="D9" s="107"/>
      <c r="E9" s="107"/>
      <c r="F9" s="107"/>
      <c r="G9" s="108"/>
      <c r="H9" s="111"/>
      <c r="I9" s="111"/>
      <c r="J9" s="111"/>
      <c r="K9" s="111"/>
      <c r="L9" s="111"/>
      <c r="M9" s="112">
        <f>IF(ISBLANK(O69),"",O69)</f>
        <v>2</v>
      </c>
      <c r="N9" s="112"/>
      <c r="O9" s="6" t="str">
        <f>IF(ISBLANK(O69),"",IF(M9&gt;P9,"○",IF(M9&lt;P9,"×","△")))</f>
        <v>○</v>
      </c>
      <c r="P9" s="113">
        <f>IF(ISBLANK(S69),"",S69)</f>
        <v>1</v>
      </c>
      <c r="Q9" s="114"/>
      <c r="R9" s="112">
        <f>IF(ISBLANK(O45),"",O45)</f>
        <v>14</v>
      </c>
      <c r="S9" s="112"/>
      <c r="T9" s="6" t="str">
        <f>IF(ISBLANK(O45),"",IF(R9&gt;U9,"○",IF(R9&lt;U9,"×","△")))</f>
        <v>○</v>
      </c>
      <c r="U9" s="117">
        <f>IF(ISBLANK(S45),"",S45)</f>
        <v>0</v>
      </c>
      <c r="V9" s="117"/>
      <c r="W9" s="112">
        <f>IF(ISBLANK(O51),"",O51)</f>
        <v>8</v>
      </c>
      <c r="X9" s="112"/>
      <c r="Y9" s="6" t="str">
        <f>IF(ISBLANK(O51),"",IF(W9&gt;Z9,"○",IF(W9&lt;Z9,"×","△")))</f>
        <v>○</v>
      </c>
      <c r="Z9" s="117">
        <f>IF(ISBLANK(S51),"",S51)</f>
        <v>0</v>
      </c>
      <c r="AA9" s="117"/>
      <c r="AB9" s="112">
        <f>IF(ISBLANK(O65),"",O65)</f>
        <v>5</v>
      </c>
      <c r="AC9" s="112"/>
      <c r="AD9" s="6" t="str">
        <f>IF(ISBLANK(O65),"",IF(AB9&gt;AE9,"○",IF(AB9&lt;AE9,"×","△")))</f>
        <v>○</v>
      </c>
      <c r="AE9" s="117">
        <f>IF(ISBLANK(S65),"",S65)</f>
        <v>1</v>
      </c>
      <c r="AF9" s="117"/>
      <c r="AG9" s="135"/>
      <c r="AH9" s="135"/>
      <c r="AI9" s="7"/>
      <c r="AJ9" s="136"/>
      <c r="AK9" s="136"/>
      <c r="AL9" s="135" t="str">
        <f>IF(ISBLANK(O55),"",O55)</f>
        <v/>
      </c>
      <c r="AM9" s="135"/>
      <c r="AN9" s="7" t="str">
        <f>IF(ISBLANK(O55),"",IF(AL9&gt;AO9,"○",IF(AL9&lt;AO9,"×","△")))</f>
        <v/>
      </c>
      <c r="AO9" s="136" t="str">
        <f>IF(ISBLANK(S55),"",S55)</f>
        <v/>
      </c>
      <c r="AP9" s="136"/>
      <c r="AQ9" s="132">
        <f>IF(ISBLANK($O$45),"",SUM(BD9*3+BE9))</f>
        <v>12</v>
      </c>
      <c r="AR9" s="132"/>
      <c r="AS9" s="132">
        <f>IF(ISBLANK($O$45),"",SUM(H9)+SUM(M9)+SUM(R9)+SUM(W9)+SUM(AB9)+SUM(AG9)+SUM(AL9))</f>
        <v>29</v>
      </c>
      <c r="AT9" s="132"/>
      <c r="AU9" s="132">
        <f>IF(ISBLANK($O$45),"",SUM(H9)+SUM(P9)+SUM(U9)+SUM(Z9)+SUM(AE9)+SUM(AJ9)+SUM(AO9))</f>
        <v>2</v>
      </c>
      <c r="AV9" s="132"/>
      <c r="AW9" s="132">
        <f>IF(ISBLANK(O45),"",AS9-AU9)</f>
        <v>27</v>
      </c>
      <c r="AX9" s="132"/>
      <c r="AY9" s="132"/>
      <c r="AZ9" s="133">
        <f>IF(ISBLANK(O69),"",RANK($BF$9:$BF$18,$BF$9:$BF$18))</f>
        <v>1</v>
      </c>
      <c r="BA9" s="133"/>
      <c r="BB9" s="134">
        <f>IF(ISBLANK(O45),"",AQ9*10000+AW9*100+AS9)</f>
        <v>122729</v>
      </c>
      <c r="BD9" s="139">
        <f>COUNTIF(H9:AP10,"○")</f>
        <v>4</v>
      </c>
      <c r="BE9" s="139">
        <f>COUNTIF(H9:AP10,"△")</f>
        <v>0</v>
      </c>
      <c r="BF9" s="139">
        <f>SUM(AQ9*10000+AW9*100+AS9)</f>
        <v>122729</v>
      </c>
      <c r="BI9" s="137"/>
      <c r="BJ9" s="137"/>
      <c r="BK9" s="137"/>
      <c r="BL9" s="137"/>
    </row>
    <row r="10" spans="2:64" ht="14.25" x14ac:dyDescent="0.15">
      <c r="B10" s="106"/>
      <c r="C10" s="109"/>
      <c r="D10" s="109"/>
      <c r="E10" s="109"/>
      <c r="F10" s="109"/>
      <c r="G10" s="110"/>
      <c r="H10" s="111"/>
      <c r="I10" s="111"/>
      <c r="J10" s="111"/>
      <c r="K10" s="111"/>
      <c r="L10" s="111"/>
      <c r="M10" s="112"/>
      <c r="N10" s="112"/>
      <c r="O10" s="8"/>
      <c r="P10" s="115"/>
      <c r="Q10" s="116"/>
      <c r="R10" s="112"/>
      <c r="S10" s="112"/>
      <c r="T10" s="8"/>
      <c r="U10" s="117"/>
      <c r="V10" s="117"/>
      <c r="W10" s="112"/>
      <c r="X10" s="112"/>
      <c r="Y10" s="8"/>
      <c r="Z10" s="117"/>
      <c r="AA10" s="117"/>
      <c r="AB10" s="112"/>
      <c r="AC10" s="112"/>
      <c r="AD10" s="8"/>
      <c r="AE10" s="117"/>
      <c r="AF10" s="117"/>
      <c r="AG10" s="135"/>
      <c r="AH10" s="135"/>
      <c r="AI10" s="9"/>
      <c r="AJ10" s="136"/>
      <c r="AK10" s="136"/>
      <c r="AL10" s="135"/>
      <c r="AM10" s="135"/>
      <c r="AN10" s="9"/>
      <c r="AO10" s="136"/>
      <c r="AP10" s="13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  <c r="BA10" s="133"/>
      <c r="BB10" s="134"/>
      <c r="BD10" s="139"/>
      <c r="BE10" s="139"/>
      <c r="BF10" s="139"/>
      <c r="BI10" s="137"/>
      <c r="BJ10" s="137"/>
      <c r="BK10" s="137"/>
      <c r="BL10" s="137"/>
    </row>
    <row r="11" spans="2:64" ht="14.25" thickBot="1" x14ac:dyDescent="0.2">
      <c r="B11" s="138">
        <v>2</v>
      </c>
      <c r="C11" s="109" t="str">
        <f>Sheet1!C10</f>
        <v>ブルスト</v>
      </c>
      <c r="D11" s="109"/>
      <c r="E11" s="109"/>
      <c r="F11" s="109"/>
      <c r="G11" s="109"/>
      <c r="H11" s="112">
        <f>P9</f>
        <v>1</v>
      </c>
      <c r="I11" s="112"/>
      <c r="J11" s="6" t="str">
        <f>IF(ISBLANK(O69),"",IF(H11&gt;K11,"○",IF(H11&lt;K11,"×","△")))</f>
        <v>×</v>
      </c>
      <c r="K11" s="117">
        <f>M9</f>
        <v>2</v>
      </c>
      <c r="L11" s="117"/>
      <c r="M11" s="111"/>
      <c r="N11" s="111"/>
      <c r="O11" s="111"/>
      <c r="P11" s="111"/>
      <c r="Q11" s="111"/>
      <c r="R11" s="112">
        <f>IF(ISBLANK(O63),"",O63)</f>
        <v>16</v>
      </c>
      <c r="S11" s="112"/>
      <c r="T11" s="6" t="str">
        <f>IF(ISBLANK(O63),"",IF(R11&gt;U11,"○",IF(R11&lt;U11,"×","△")))</f>
        <v>○</v>
      </c>
      <c r="U11" s="117">
        <f>IF(ISBLANK(S63),"",S63)</f>
        <v>0</v>
      </c>
      <c r="V11" s="117"/>
      <c r="W11" s="112">
        <f>IF(ISBLANK(O47),"",O47)</f>
        <v>2</v>
      </c>
      <c r="X11" s="112"/>
      <c r="Y11" s="6" t="str">
        <f>IF(ISBLANK(O47),"",IF(W11&gt;Z11,"○",IF(W11&lt;Z11,"×","△")))</f>
        <v>○</v>
      </c>
      <c r="Z11" s="117">
        <f>IF(ISBLANK(S47),"",S47)</f>
        <v>0</v>
      </c>
      <c r="AA11" s="117"/>
      <c r="AB11" s="112">
        <f>IF(ISBLANK(O53),"",O53)</f>
        <v>4</v>
      </c>
      <c r="AC11" s="112"/>
      <c r="AD11" s="6" t="str">
        <f>IF(ISBLANK(O53),"",IF(AB11&gt;AE11,"○",IF(AB11&lt;AE11,"×","△")))</f>
        <v>○</v>
      </c>
      <c r="AE11" s="117">
        <f>IF(ISBLANK(S53),"",S53)</f>
        <v>0</v>
      </c>
      <c r="AF11" s="117"/>
      <c r="AG11" s="135"/>
      <c r="AH11" s="135"/>
      <c r="AI11" s="7"/>
      <c r="AJ11" s="136"/>
      <c r="AK11" s="136"/>
      <c r="AL11" s="135"/>
      <c r="AM11" s="135"/>
      <c r="AN11" s="7"/>
      <c r="AO11" s="136"/>
      <c r="AP11" s="136"/>
      <c r="AQ11" s="132">
        <f>IF(ISBLANK($O$45),"",SUM(BD11*3+BE11))</f>
        <v>9</v>
      </c>
      <c r="AR11" s="132"/>
      <c r="AS11" s="132">
        <f>IF(ISBLANK($O$45),"",SUM(H11)+SUM(M11)+SUM(R11)+SUM(W11)+SUM(AB11)+SUM(AG11)+SUM(AL11))</f>
        <v>23</v>
      </c>
      <c r="AT11" s="132"/>
      <c r="AU11" s="132">
        <f>IF(ISBLANK($O$45),"",SUM(K11)+SUM(P11)+SUM(U11)+SUM(Z11)+SUM(AE11)+SUM(AJ11)+SUM(AO11))</f>
        <v>2</v>
      </c>
      <c r="AV11" s="132"/>
      <c r="AW11" s="132">
        <f>IF(ISBLANK(O45),"",AS11-AU11)</f>
        <v>21</v>
      </c>
      <c r="AX11" s="132"/>
      <c r="AY11" s="132"/>
      <c r="AZ11" s="133">
        <f>IF(ISBLANK(S69),"",RANK($BF$9:$BF$18,$BF$9:$BF$18))</f>
        <v>2</v>
      </c>
      <c r="BA11" s="133"/>
      <c r="BB11" s="134">
        <f>IF(ISBLANK(S45),"",AQ11*10000+AW11*100+AS11)</f>
        <v>92123</v>
      </c>
      <c r="BD11" s="139">
        <f>COUNTIF(H11:AP12,"○")</f>
        <v>3</v>
      </c>
      <c r="BE11" s="139">
        <f>COUNTIF(H11:AP12,"△")</f>
        <v>0</v>
      </c>
      <c r="BF11" s="139">
        <f>SUM(AQ11*10000+AW11*100+AS11)</f>
        <v>92123</v>
      </c>
      <c r="BI11" s="137"/>
      <c r="BJ11" s="137"/>
      <c r="BK11" s="137"/>
      <c r="BL11" s="4"/>
    </row>
    <row r="12" spans="2:64" ht="14.25" x14ac:dyDescent="0.15">
      <c r="B12" s="138"/>
      <c r="C12" s="109"/>
      <c r="D12" s="109"/>
      <c r="E12" s="109"/>
      <c r="F12" s="109"/>
      <c r="G12" s="109"/>
      <c r="H12" s="112"/>
      <c r="I12" s="112"/>
      <c r="J12" s="37"/>
      <c r="K12" s="117"/>
      <c r="L12" s="117"/>
      <c r="M12" s="111"/>
      <c r="N12" s="111"/>
      <c r="O12" s="111"/>
      <c r="P12" s="111"/>
      <c r="Q12" s="111"/>
      <c r="R12" s="112"/>
      <c r="S12" s="112"/>
      <c r="T12" s="8"/>
      <c r="U12" s="117"/>
      <c r="V12" s="117"/>
      <c r="W12" s="112"/>
      <c r="X12" s="112"/>
      <c r="Y12" s="8"/>
      <c r="Z12" s="117"/>
      <c r="AA12" s="117"/>
      <c r="AB12" s="112"/>
      <c r="AC12" s="112"/>
      <c r="AD12" s="8"/>
      <c r="AE12" s="117"/>
      <c r="AF12" s="117"/>
      <c r="AG12" s="135"/>
      <c r="AH12" s="135"/>
      <c r="AI12" s="9"/>
      <c r="AJ12" s="136"/>
      <c r="AK12" s="136"/>
      <c r="AL12" s="135"/>
      <c r="AM12" s="135"/>
      <c r="AN12" s="9"/>
      <c r="AO12" s="136"/>
      <c r="AP12" s="136"/>
      <c r="AQ12" s="132"/>
      <c r="AR12" s="132"/>
      <c r="AS12" s="132"/>
      <c r="AT12" s="132"/>
      <c r="AU12" s="132"/>
      <c r="AV12" s="132"/>
      <c r="AW12" s="132"/>
      <c r="AX12" s="132"/>
      <c r="AY12" s="132"/>
      <c r="AZ12" s="133"/>
      <c r="BA12" s="133"/>
      <c r="BB12" s="134"/>
      <c r="BD12" s="139"/>
      <c r="BE12" s="139"/>
      <c r="BF12" s="139"/>
      <c r="BI12" s="137"/>
      <c r="BJ12" s="137"/>
      <c r="BK12" s="137"/>
      <c r="BL12" s="4"/>
    </row>
    <row r="13" spans="2:64" ht="14.25" thickBot="1" x14ac:dyDescent="0.2">
      <c r="B13" s="138">
        <v>3</v>
      </c>
      <c r="C13" s="109" t="str">
        <f>Sheet1!C12</f>
        <v>堤ヶ岡SC</v>
      </c>
      <c r="D13" s="109"/>
      <c r="E13" s="109"/>
      <c r="F13" s="109"/>
      <c r="G13" s="109"/>
      <c r="H13" s="112">
        <f>U9</f>
        <v>0</v>
      </c>
      <c r="I13" s="112"/>
      <c r="J13" s="6" t="str">
        <f>IF(ISBLANK(O45),"",IF(H13&gt;K13,"○",IF(H13&lt;K13,"×","△")))</f>
        <v>×</v>
      </c>
      <c r="K13" s="117">
        <f>R9</f>
        <v>14</v>
      </c>
      <c r="L13" s="117"/>
      <c r="M13" s="112">
        <f>U11</f>
        <v>0</v>
      </c>
      <c r="N13" s="112"/>
      <c r="O13" s="6" t="str">
        <f>IF(ISBLANK(O63),"",IF(M13&gt;P13,"○",IF(M13&lt;P13,"×","△")))</f>
        <v>×</v>
      </c>
      <c r="P13" s="117">
        <f>R11</f>
        <v>16</v>
      </c>
      <c r="Q13" s="117"/>
      <c r="R13" s="111"/>
      <c r="S13" s="111"/>
      <c r="T13" s="111"/>
      <c r="U13" s="111"/>
      <c r="V13" s="111"/>
      <c r="W13" s="112">
        <f>IF(ISBLANK(O67),"",O67)</f>
        <v>0</v>
      </c>
      <c r="X13" s="112"/>
      <c r="Y13" s="6" t="str">
        <f>IF(ISBLANK(O67),"",IF(W13&gt;Z13,"○",IF(W13&lt;Z13,"×","△")))</f>
        <v>×</v>
      </c>
      <c r="Z13" s="117">
        <f>IF(ISBLANK(S67),"",S67)</f>
        <v>15</v>
      </c>
      <c r="AA13" s="117"/>
      <c r="AB13" s="112">
        <f>IF(ISBLANK(O49),"",O49)</f>
        <v>0</v>
      </c>
      <c r="AC13" s="112"/>
      <c r="AD13" s="6" t="str">
        <f>IF(ISBLANK(O49),"",IF(AB13&gt;AE13,"○",IF(AB13&lt;AE13,"×","△")))</f>
        <v>×</v>
      </c>
      <c r="AE13" s="117">
        <f>IF(ISBLANK(S49),"",S49)</f>
        <v>10</v>
      </c>
      <c r="AF13" s="117"/>
      <c r="AG13" s="135"/>
      <c r="AH13" s="135"/>
      <c r="AI13" s="7"/>
      <c r="AJ13" s="136"/>
      <c r="AK13" s="136"/>
      <c r="AL13" s="135"/>
      <c r="AM13" s="135"/>
      <c r="AN13" s="7"/>
      <c r="AO13" s="136"/>
      <c r="AP13" s="136"/>
      <c r="AQ13" s="132">
        <f>IF(ISBLANK($O$45),"",SUM(BD13*3+BE13))</f>
        <v>0</v>
      </c>
      <c r="AR13" s="132"/>
      <c r="AS13" s="132">
        <f>IF(ISBLANK($O$45),"",SUM(H13)+SUM(M13)+SUM(R13)+SUM(W13)+SUM(AB13)+SUM(AG13)+SUM(AL13))</f>
        <v>0</v>
      </c>
      <c r="AT13" s="132"/>
      <c r="AU13" s="132">
        <f>IF(ISBLANK($O$45),"",SUM(K13)+SUM(P13)+SUM(U13)+SUM(Z13)+SUM(AE13)+SUM(AJ13)+SUM(AO13))</f>
        <v>55</v>
      </c>
      <c r="AV13" s="132"/>
      <c r="AW13" s="132">
        <f>IF(ISBLANK(O45),"",AS13-AU13)</f>
        <v>-55</v>
      </c>
      <c r="AX13" s="132"/>
      <c r="AY13" s="132"/>
      <c r="AZ13" s="133">
        <f>IF(ISBLANK(O67),"",RANK($BF$9:$BF$18,$BF$9:$BF$18))</f>
        <v>5</v>
      </c>
      <c r="BA13" s="133"/>
      <c r="BB13" s="134">
        <f>IF(ISBLANK(O47),"",AQ13*10000+AW13*100+AS13)</f>
        <v>-5500</v>
      </c>
      <c r="BD13" s="139">
        <f>COUNTIF(H13:AP14,"○")</f>
        <v>0</v>
      </c>
      <c r="BE13" s="139">
        <f>COUNTIF(H13:AP14,"△")</f>
        <v>0</v>
      </c>
      <c r="BF13" s="139">
        <f>SUM(AQ13*10000+AW13*100+AS13)</f>
        <v>-5500</v>
      </c>
      <c r="BI13" s="137"/>
      <c r="BJ13" s="137"/>
      <c r="BK13" s="137"/>
      <c r="BL13" s="4"/>
    </row>
    <row r="14" spans="2:64" ht="14.25" x14ac:dyDescent="0.15">
      <c r="B14" s="138"/>
      <c r="C14" s="109"/>
      <c r="D14" s="109"/>
      <c r="E14" s="109"/>
      <c r="F14" s="109"/>
      <c r="G14" s="109"/>
      <c r="H14" s="112"/>
      <c r="I14" s="112"/>
      <c r="J14" s="37"/>
      <c r="K14" s="117"/>
      <c r="L14" s="117"/>
      <c r="M14" s="112"/>
      <c r="N14" s="112"/>
      <c r="O14" s="37"/>
      <c r="P14" s="117"/>
      <c r="Q14" s="117"/>
      <c r="R14" s="111"/>
      <c r="S14" s="111"/>
      <c r="T14" s="111"/>
      <c r="U14" s="111"/>
      <c r="V14" s="111"/>
      <c r="W14" s="112"/>
      <c r="X14" s="112"/>
      <c r="Y14" s="8"/>
      <c r="Z14" s="117"/>
      <c r="AA14" s="117"/>
      <c r="AB14" s="112"/>
      <c r="AC14" s="112"/>
      <c r="AD14" s="8"/>
      <c r="AE14" s="117"/>
      <c r="AF14" s="117"/>
      <c r="AG14" s="135"/>
      <c r="AH14" s="135"/>
      <c r="AI14" s="9"/>
      <c r="AJ14" s="136"/>
      <c r="AK14" s="136"/>
      <c r="AL14" s="135"/>
      <c r="AM14" s="135"/>
      <c r="AN14" s="9"/>
      <c r="AO14" s="136"/>
      <c r="AP14" s="136"/>
      <c r="AQ14" s="132"/>
      <c r="AR14" s="132"/>
      <c r="AS14" s="132"/>
      <c r="AT14" s="132"/>
      <c r="AU14" s="132"/>
      <c r="AV14" s="132"/>
      <c r="AW14" s="132"/>
      <c r="AX14" s="132"/>
      <c r="AY14" s="132"/>
      <c r="AZ14" s="133"/>
      <c r="BA14" s="133"/>
      <c r="BB14" s="134"/>
      <c r="BD14" s="139"/>
      <c r="BE14" s="139"/>
      <c r="BF14" s="139"/>
      <c r="BI14" s="137"/>
      <c r="BJ14" s="137"/>
      <c r="BK14" s="137"/>
      <c r="BL14" s="4"/>
    </row>
    <row r="15" spans="2:64" ht="14.25" thickBot="1" x14ac:dyDescent="0.2">
      <c r="B15" s="138">
        <v>4</v>
      </c>
      <c r="C15" s="109" t="str">
        <f>Sheet1!C13</f>
        <v>赤ダルマ</v>
      </c>
      <c r="D15" s="109"/>
      <c r="E15" s="109"/>
      <c r="F15" s="109"/>
      <c r="G15" s="109"/>
      <c r="H15" s="112">
        <f>Z9</f>
        <v>0</v>
      </c>
      <c r="I15" s="112"/>
      <c r="J15" s="6" t="str">
        <f>IF(ISBLANK(O51),"",IF(H15&gt;K15,"○",IF(H15&lt;K15,"×","△")))</f>
        <v>×</v>
      </c>
      <c r="K15" s="117">
        <f>W9</f>
        <v>8</v>
      </c>
      <c r="L15" s="117"/>
      <c r="M15" s="112">
        <f>Z11</f>
        <v>0</v>
      </c>
      <c r="N15" s="112"/>
      <c r="O15" s="6" t="str">
        <f>IF(ISBLANK(O47),"",IF(M15&gt;P15,"○",IF(M15&lt;P15,"×","△")))</f>
        <v>×</v>
      </c>
      <c r="P15" s="117">
        <f>W11</f>
        <v>2</v>
      </c>
      <c r="Q15" s="117"/>
      <c r="R15" s="112">
        <f>Z13</f>
        <v>15</v>
      </c>
      <c r="S15" s="112"/>
      <c r="T15" s="6" t="str">
        <f>IF(ISBLANK(O67),"",IF(R15&gt;U15,"○",IF(R15&lt;U15,"×","△")))</f>
        <v>○</v>
      </c>
      <c r="U15" s="117">
        <f>W13</f>
        <v>0</v>
      </c>
      <c r="V15" s="117"/>
      <c r="W15" s="111"/>
      <c r="X15" s="111"/>
      <c r="Y15" s="111"/>
      <c r="Z15" s="111"/>
      <c r="AA15" s="111"/>
      <c r="AB15" s="112">
        <f>IF(ISBLANK(O61),"",O61)</f>
        <v>2</v>
      </c>
      <c r="AC15" s="112"/>
      <c r="AD15" s="6" t="str">
        <f>IF(ISBLANK(O61),"",IF(AB15&gt;AE15,"○",IF(AB15&lt;AE15,"×","△")))</f>
        <v>○</v>
      </c>
      <c r="AE15" s="117">
        <f>IF(ISBLANK(S61),"",S61)</f>
        <v>1</v>
      </c>
      <c r="AF15" s="117"/>
      <c r="AG15" s="135"/>
      <c r="AH15" s="135"/>
      <c r="AI15" s="7"/>
      <c r="AJ15" s="136"/>
      <c r="AK15" s="136"/>
      <c r="AL15" s="135"/>
      <c r="AM15" s="135"/>
      <c r="AN15" s="7"/>
      <c r="AO15" s="136"/>
      <c r="AP15" s="136"/>
      <c r="AQ15" s="132">
        <f>IF(ISBLANK($O$45),"",SUM(BD15*3+BE15))</f>
        <v>6</v>
      </c>
      <c r="AR15" s="132"/>
      <c r="AS15" s="132">
        <f>IF(ISBLANK($O$45),"",SUM(H15)+SUM(M15)+SUM(R15)+SUM(W15)+SUM(AB15)+SUM(AG15)+SUM(AL15))</f>
        <v>17</v>
      </c>
      <c r="AT15" s="132"/>
      <c r="AU15" s="132">
        <f>IF(ISBLANK($O$45),"",SUM(K15)+SUM(P15)+SUM(U15)+SUM(Z15)+SUM(AE15)+SUM(AJ15)+SUM(AO15))</f>
        <v>11</v>
      </c>
      <c r="AV15" s="132"/>
      <c r="AW15" s="132">
        <f>IF(ISBLANK(O45),"",AS15-AU15)</f>
        <v>6</v>
      </c>
      <c r="AX15" s="132"/>
      <c r="AY15" s="132"/>
      <c r="AZ15" s="133">
        <f>IF(ISBLANK(S67),"",RANK($BF$9:$BF$18,$BF$9:$BF$18))</f>
        <v>3</v>
      </c>
      <c r="BA15" s="133"/>
      <c r="BB15" s="134">
        <f>IF(ISBLANK(S47),"",AQ15*10000+AW15*100+AS15)</f>
        <v>60617</v>
      </c>
      <c r="BD15" s="139">
        <f>COUNTIF(H15:AP16,"○")</f>
        <v>2</v>
      </c>
      <c r="BE15" s="139">
        <f>COUNTIF(H15:AP16,"△")</f>
        <v>0</v>
      </c>
      <c r="BF15" s="139">
        <f>SUM(AQ15*10000+AW15*100+AS15)</f>
        <v>60617</v>
      </c>
      <c r="BI15" s="137"/>
      <c r="BJ15" s="137"/>
      <c r="BK15" s="137"/>
      <c r="BL15" s="4"/>
    </row>
    <row r="16" spans="2:64" ht="14.25" x14ac:dyDescent="0.15">
      <c r="B16" s="138"/>
      <c r="C16" s="109"/>
      <c r="D16" s="109"/>
      <c r="E16" s="109"/>
      <c r="F16" s="109"/>
      <c r="G16" s="109"/>
      <c r="H16" s="112"/>
      <c r="I16" s="112"/>
      <c r="J16" s="37"/>
      <c r="K16" s="117"/>
      <c r="L16" s="117"/>
      <c r="M16" s="112"/>
      <c r="N16" s="112"/>
      <c r="O16" s="37"/>
      <c r="P16" s="117"/>
      <c r="Q16" s="117"/>
      <c r="R16" s="112"/>
      <c r="S16" s="112"/>
      <c r="T16" s="37"/>
      <c r="U16" s="117"/>
      <c r="V16" s="117"/>
      <c r="W16" s="111"/>
      <c r="X16" s="111"/>
      <c r="Y16" s="111"/>
      <c r="Z16" s="111"/>
      <c r="AA16" s="111"/>
      <c r="AB16" s="112"/>
      <c r="AC16" s="112"/>
      <c r="AD16" s="8"/>
      <c r="AE16" s="117"/>
      <c r="AF16" s="117"/>
      <c r="AG16" s="135"/>
      <c r="AH16" s="135"/>
      <c r="AI16" s="9"/>
      <c r="AJ16" s="136"/>
      <c r="AK16" s="136"/>
      <c r="AL16" s="135"/>
      <c r="AM16" s="135"/>
      <c r="AN16" s="9"/>
      <c r="AO16" s="136"/>
      <c r="AP16" s="13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3"/>
      <c r="BA16" s="133"/>
      <c r="BB16" s="134"/>
      <c r="BD16" s="139"/>
      <c r="BE16" s="139"/>
      <c r="BF16" s="139"/>
      <c r="BI16" s="137"/>
      <c r="BJ16" s="137"/>
      <c r="BK16" s="137"/>
      <c r="BL16" s="4"/>
    </row>
    <row r="17" spans="2:64" ht="14.25" thickBot="1" x14ac:dyDescent="0.2">
      <c r="B17" s="138">
        <v>5</v>
      </c>
      <c r="C17" s="109" t="str">
        <f>Sheet1!C14</f>
        <v>片岡小SSS</v>
      </c>
      <c r="D17" s="109"/>
      <c r="E17" s="109"/>
      <c r="F17" s="109"/>
      <c r="G17" s="109"/>
      <c r="H17" s="112">
        <f>AE9</f>
        <v>1</v>
      </c>
      <c r="I17" s="112"/>
      <c r="J17" s="6" t="str">
        <f>IF(ISBLANK(O65),"",IF(H17&gt;K17,"○",IF(H17&lt;K17,"×","△")))</f>
        <v>×</v>
      </c>
      <c r="K17" s="117">
        <f>AB9</f>
        <v>5</v>
      </c>
      <c r="L17" s="117"/>
      <c r="M17" s="112">
        <f>AE11</f>
        <v>0</v>
      </c>
      <c r="N17" s="112"/>
      <c r="O17" s="6" t="str">
        <f>IF(ISBLANK(O53),"",IF(M17&gt;P17,"○",IF(M17&lt;P17,"×","△")))</f>
        <v>×</v>
      </c>
      <c r="P17" s="117">
        <f>AB11</f>
        <v>4</v>
      </c>
      <c r="Q17" s="117"/>
      <c r="R17" s="112">
        <f>AE13</f>
        <v>10</v>
      </c>
      <c r="S17" s="112"/>
      <c r="T17" s="6" t="str">
        <f>IF(ISBLANK(O49),"",IF(R17&gt;U17,"○",IF(R17&lt;U17,"×","△")))</f>
        <v>○</v>
      </c>
      <c r="U17" s="117">
        <f>AB13</f>
        <v>0</v>
      </c>
      <c r="V17" s="117"/>
      <c r="W17" s="112">
        <f>AE15</f>
        <v>1</v>
      </c>
      <c r="X17" s="112"/>
      <c r="Y17" s="6" t="str">
        <f>IF(ISBLANK(O61),"",IF(W17&gt;Z17,"○",IF(W17&lt;Z17,"×","△")))</f>
        <v>×</v>
      </c>
      <c r="Z17" s="117">
        <f>AB15</f>
        <v>2</v>
      </c>
      <c r="AA17" s="117"/>
      <c r="AB17" s="111"/>
      <c r="AC17" s="111"/>
      <c r="AD17" s="111"/>
      <c r="AE17" s="111"/>
      <c r="AF17" s="111"/>
      <c r="AG17" s="135" t="str">
        <f>IF(ISBLANK(O73),"",O73)</f>
        <v/>
      </c>
      <c r="AH17" s="135"/>
      <c r="AI17" s="7" t="str">
        <f>IF(ISBLANK(O73),"",IF(AG17&gt;AJ17,"○",IF(AG17&lt;AJ17,"×","△")))</f>
        <v/>
      </c>
      <c r="AJ17" s="136" t="str">
        <f>IF(ISBLANK(S73),"",S73)</f>
        <v/>
      </c>
      <c r="AK17" s="136"/>
      <c r="AL17" s="135"/>
      <c r="AM17" s="135"/>
      <c r="AN17" s="7"/>
      <c r="AO17" s="136"/>
      <c r="AP17" s="136"/>
      <c r="AQ17" s="132">
        <f>IF(ISBLANK($O$45),"",SUM(BD17*3+BE17))</f>
        <v>3</v>
      </c>
      <c r="AR17" s="132"/>
      <c r="AS17" s="132">
        <f>IF(ISBLANK($O$45),"",SUM(H17)+SUM(M17)+SUM(R17)+SUM(W17)+SUM(AB17)+SUM(AG17)+SUM(AL17))</f>
        <v>12</v>
      </c>
      <c r="AT17" s="132"/>
      <c r="AU17" s="140">
        <f>IF(ISBLANK($O$45),"",SUM(K17)+SUM(P17)+SUM(U17)+SUM(Z17)+SUM(AE17)+SUM(AJ17)+SUM(AO17))</f>
        <v>11</v>
      </c>
      <c r="AV17" s="141"/>
      <c r="AW17" s="132">
        <f>IF(ISBLANK(O45),"",AS17-AU17)</f>
        <v>1</v>
      </c>
      <c r="AX17" s="132"/>
      <c r="AY17" s="132"/>
      <c r="AZ17" s="133">
        <f>IF(ISBLANK(S65),"",RANK($BF$9:$BF$18,$BF$9:$BF$18))</f>
        <v>4</v>
      </c>
      <c r="BA17" s="133"/>
      <c r="BB17" s="134">
        <f>IF(ISBLANK(O49),"",AQ17*10000+AW17*100+AS17)</f>
        <v>30112</v>
      </c>
      <c r="BD17" s="139">
        <f>COUNTIF(H17:AP18,"○")</f>
        <v>1</v>
      </c>
      <c r="BE17" s="139">
        <f>COUNTIF(H17:AP18,"△")</f>
        <v>0</v>
      </c>
      <c r="BF17" s="139">
        <f>SUM(AQ17*10000+AW17*100+AS17)</f>
        <v>30112</v>
      </c>
      <c r="BI17" s="137"/>
      <c r="BJ17" s="137"/>
      <c r="BK17" s="137"/>
      <c r="BL17" s="4"/>
    </row>
    <row r="18" spans="2:64" ht="14.25" x14ac:dyDescent="0.15">
      <c r="B18" s="138"/>
      <c r="C18" s="109"/>
      <c r="D18" s="109"/>
      <c r="E18" s="109"/>
      <c r="F18" s="109"/>
      <c r="G18" s="109"/>
      <c r="H18" s="112"/>
      <c r="I18" s="112"/>
      <c r="J18" s="37"/>
      <c r="K18" s="117"/>
      <c r="L18" s="117"/>
      <c r="M18" s="112"/>
      <c r="N18" s="112"/>
      <c r="O18" s="37"/>
      <c r="P18" s="117"/>
      <c r="Q18" s="117"/>
      <c r="R18" s="112"/>
      <c r="S18" s="112"/>
      <c r="T18" s="37"/>
      <c r="U18" s="117"/>
      <c r="V18" s="117"/>
      <c r="W18" s="112"/>
      <c r="X18" s="112"/>
      <c r="Y18" s="37"/>
      <c r="Z18" s="117"/>
      <c r="AA18" s="117"/>
      <c r="AB18" s="111"/>
      <c r="AC18" s="111"/>
      <c r="AD18" s="111"/>
      <c r="AE18" s="111"/>
      <c r="AF18" s="111"/>
      <c r="AG18" s="135"/>
      <c r="AH18" s="135"/>
      <c r="AI18" s="9"/>
      <c r="AJ18" s="136"/>
      <c r="AK18" s="136"/>
      <c r="AL18" s="135"/>
      <c r="AM18" s="135"/>
      <c r="AN18" s="9"/>
      <c r="AO18" s="136"/>
      <c r="AP18" s="136"/>
      <c r="AQ18" s="132"/>
      <c r="AR18" s="132"/>
      <c r="AS18" s="132"/>
      <c r="AT18" s="132"/>
      <c r="AU18" s="142"/>
      <c r="AV18" s="143"/>
      <c r="AW18" s="132"/>
      <c r="AX18" s="132"/>
      <c r="AY18" s="132"/>
      <c r="AZ18" s="133"/>
      <c r="BA18" s="133"/>
      <c r="BB18" s="134"/>
      <c r="BD18" s="139"/>
      <c r="BE18" s="139"/>
      <c r="BF18" s="139"/>
      <c r="BI18" s="137"/>
      <c r="BJ18" s="137"/>
      <c r="BK18" s="137"/>
      <c r="BL18" s="4"/>
    </row>
    <row r="19" spans="2:64" ht="14.25" thickBot="1" x14ac:dyDescent="0.2">
      <c r="B19" s="138"/>
      <c r="C19" s="147"/>
      <c r="D19" s="148"/>
      <c r="E19" s="148"/>
      <c r="F19" s="148"/>
      <c r="G19" s="148"/>
      <c r="H19" s="135"/>
      <c r="I19" s="135"/>
      <c r="J19" s="7"/>
      <c r="K19" s="136"/>
      <c r="L19" s="136"/>
      <c r="M19" s="135"/>
      <c r="N19" s="135"/>
      <c r="O19" s="7"/>
      <c r="P19" s="136"/>
      <c r="Q19" s="136"/>
      <c r="R19" s="135"/>
      <c r="S19" s="135"/>
      <c r="T19" s="7"/>
      <c r="U19" s="136"/>
      <c r="V19" s="136"/>
      <c r="W19" s="135"/>
      <c r="X19" s="135"/>
      <c r="Y19" s="7"/>
      <c r="Z19" s="136"/>
      <c r="AA19" s="136"/>
      <c r="AB19" s="144" t="str">
        <f>AJ17</f>
        <v/>
      </c>
      <c r="AC19" s="144"/>
      <c r="AD19" s="7" t="str">
        <f>IF(ISBLANK(O73),"",IF(AB19&gt;AE19,"○",IF(AB19&lt;AE19,"×","△")))</f>
        <v/>
      </c>
      <c r="AE19" s="145" t="str">
        <f>AG17</f>
        <v/>
      </c>
      <c r="AF19" s="145"/>
      <c r="AG19" s="146"/>
      <c r="AH19" s="146"/>
      <c r="AI19" s="146"/>
      <c r="AJ19" s="146"/>
      <c r="AK19" s="146"/>
      <c r="AL19" s="135"/>
      <c r="AM19" s="135"/>
      <c r="AN19" s="7"/>
      <c r="AO19" s="136"/>
      <c r="AP19" s="136"/>
      <c r="AQ19" s="149"/>
      <c r="AR19" s="132"/>
      <c r="AS19" s="132"/>
      <c r="AT19" s="132"/>
      <c r="AU19" s="132"/>
      <c r="AV19" s="132"/>
      <c r="AW19" s="132"/>
      <c r="AX19" s="132"/>
      <c r="AY19" s="132"/>
      <c r="AZ19" s="133"/>
      <c r="BA19" s="133"/>
      <c r="BB19" s="134">
        <f>IF(ISBLANK(S49),"",AQ19*10000+AW19*100+AS19)</f>
        <v>0</v>
      </c>
      <c r="BD19" s="139">
        <f>COUNTIF(H19:AP20,"○")</f>
        <v>0</v>
      </c>
      <c r="BE19" s="139">
        <f>COUNTIF(H19:AP20,"△")</f>
        <v>0</v>
      </c>
      <c r="BF19" s="139">
        <f>SUM(AQ19*10000+AW19*100+AS19)</f>
        <v>0</v>
      </c>
      <c r="BI19" s="137"/>
      <c r="BJ19" s="137"/>
      <c r="BK19" s="137"/>
      <c r="BL19" s="4"/>
    </row>
    <row r="20" spans="2:64" ht="14.25" x14ac:dyDescent="0.15">
      <c r="B20" s="138"/>
      <c r="C20" s="148"/>
      <c r="D20" s="148"/>
      <c r="E20" s="148"/>
      <c r="F20" s="148"/>
      <c r="G20" s="148"/>
      <c r="H20" s="135"/>
      <c r="I20" s="135"/>
      <c r="J20" s="10"/>
      <c r="K20" s="136"/>
      <c r="L20" s="136"/>
      <c r="M20" s="135"/>
      <c r="N20" s="135"/>
      <c r="O20" s="10"/>
      <c r="P20" s="136"/>
      <c r="Q20" s="136"/>
      <c r="R20" s="135"/>
      <c r="S20" s="135"/>
      <c r="T20" s="10"/>
      <c r="U20" s="136"/>
      <c r="V20" s="136"/>
      <c r="W20" s="135"/>
      <c r="X20" s="135"/>
      <c r="Y20" s="10"/>
      <c r="Z20" s="136"/>
      <c r="AA20" s="136"/>
      <c r="AB20" s="144"/>
      <c r="AC20" s="144"/>
      <c r="AD20" s="10"/>
      <c r="AE20" s="145"/>
      <c r="AF20" s="145"/>
      <c r="AG20" s="146"/>
      <c r="AH20" s="146"/>
      <c r="AI20" s="146"/>
      <c r="AJ20" s="146"/>
      <c r="AK20" s="146"/>
      <c r="AL20" s="135"/>
      <c r="AM20" s="135"/>
      <c r="AN20" s="9"/>
      <c r="AO20" s="136"/>
      <c r="AP20" s="13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133"/>
      <c r="BB20" s="134"/>
      <c r="BD20" s="139"/>
      <c r="BE20" s="139"/>
      <c r="BF20" s="139"/>
      <c r="BI20" s="137"/>
      <c r="BJ20" s="137"/>
      <c r="BK20" s="137"/>
      <c r="BL20" s="4"/>
    </row>
    <row r="21" spans="2:64" ht="14.25" thickBot="1" x14ac:dyDescent="0.2">
      <c r="B21" s="138"/>
      <c r="C21" s="147"/>
      <c r="D21" s="148"/>
      <c r="E21" s="148"/>
      <c r="F21" s="148"/>
      <c r="G21" s="148"/>
      <c r="H21" s="135" t="str">
        <f>AO9</f>
        <v/>
      </c>
      <c r="I21" s="135"/>
      <c r="J21" s="7" t="str">
        <f>IF(ISBLANK(O55),"",IF(H21&gt;K21,"○",IF(H21&lt;K21,"×","△")))</f>
        <v/>
      </c>
      <c r="K21" s="136" t="str">
        <f>AL9</f>
        <v/>
      </c>
      <c r="L21" s="136"/>
      <c r="M21" s="135"/>
      <c r="N21" s="135"/>
      <c r="O21" s="7"/>
      <c r="P21" s="136"/>
      <c r="Q21" s="136"/>
      <c r="R21" s="135"/>
      <c r="S21" s="135"/>
      <c r="T21" s="7"/>
      <c r="U21" s="136"/>
      <c r="V21" s="136"/>
      <c r="W21" s="135"/>
      <c r="X21" s="135"/>
      <c r="Y21" s="7"/>
      <c r="Z21" s="136"/>
      <c r="AA21" s="136"/>
      <c r="AB21" s="144"/>
      <c r="AC21" s="144"/>
      <c r="AD21" s="7"/>
      <c r="AE21" s="145"/>
      <c r="AF21" s="145"/>
      <c r="AG21" s="135"/>
      <c r="AH21" s="135"/>
      <c r="AI21" s="7"/>
      <c r="AJ21" s="136"/>
      <c r="AK21" s="136"/>
      <c r="AL21" s="146"/>
      <c r="AM21" s="146"/>
      <c r="AN21" s="146"/>
      <c r="AO21" s="146"/>
      <c r="AP21" s="146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33"/>
      <c r="BB21" s="134">
        <f>IF(ISBLANK(S51),"",AQ21*10000+AW21*100+AS21)</f>
        <v>0</v>
      </c>
      <c r="BD21" s="139">
        <f>COUNTIF(H21:AP22,"○")</f>
        <v>0</v>
      </c>
      <c r="BE21" s="139">
        <f>COUNTIF(H21:AP22,"△")</f>
        <v>0</v>
      </c>
      <c r="BF21" s="139">
        <f>SUM(AQ21*10000+AW21*100+AS21)</f>
        <v>0</v>
      </c>
      <c r="BI21" s="137"/>
      <c r="BJ21" s="137"/>
      <c r="BK21" s="137"/>
      <c r="BL21" s="4"/>
    </row>
    <row r="22" spans="2:64" ht="14.25" x14ac:dyDescent="0.15">
      <c r="B22" s="138"/>
      <c r="C22" s="148"/>
      <c r="D22" s="148"/>
      <c r="E22" s="148"/>
      <c r="F22" s="148"/>
      <c r="G22" s="148"/>
      <c r="H22" s="135"/>
      <c r="I22" s="135"/>
      <c r="J22" s="10"/>
      <c r="K22" s="136"/>
      <c r="L22" s="136"/>
      <c r="M22" s="135"/>
      <c r="N22" s="135"/>
      <c r="O22" s="10"/>
      <c r="P22" s="136"/>
      <c r="Q22" s="136"/>
      <c r="R22" s="135"/>
      <c r="S22" s="135"/>
      <c r="T22" s="10"/>
      <c r="U22" s="136"/>
      <c r="V22" s="136"/>
      <c r="W22" s="135"/>
      <c r="X22" s="135"/>
      <c r="Y22" s="10"/>
      <c r="Z22" s="136"/>
      <c r="AA22" s="136"/>
      <c r="AB22" s="144"/>
      <c r="AC22" s="144"/>
      <c r="AD22" s="10"/>
      <c r="AE22" s="145"/>
      <c r="AF22" s="145"/>
      <c r="AG22" s="135"/>
      <c r="AH22" s="135"/>
      <c r="AI22" s="10"/>
      <c r="AJ22" s="136"/>
      <c r="AK22" s="136"/>
      <c r="AL22" s="146"/>
      <c r="AM22" s="146"/>
      <c r="AN22" s="146"/>
      <c r="AO22" s="146"/>
      <c r="AP22" s="146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133"/>
      <c r="BB22" s="134"/>
      <c r="BD22" s="139"/>
      <c r="BE22" s="139"/>
      <c r="BF22" s="139"/>
      <c r="BI22" s="137"/>
      <c r="BJ22" s="137"/>
      <c r="BK22" s="137"/>
      <c r="BL22" s="4"/>
    </row>
    <row r="23" spans="2:64" ht="14.25" x14ac:dyDescent="0.15">
      <c r="B23" s="38"/>
      <c r="C23" s="5"/>
      <c r="D23" s="5"/>
      <c r="E23" s="5"/>
      <c r="F23" s="5"/>
      <c r="G23" s="5"/>
      <c r="H23" s="150">
        <f>IF(ISBLANK(#REF!),"",AZ9)</f>
        <v>1</v>
      </c>
      <c r="I23" s="150"/>
      <c r="J23" s="150"/>
      <c r="K23" s="150"/>
      <c r="L23" s="150"/>
      <c r="M23" s="151">
        <f>IF(ISBLANK(#REF!),"",AZ11)</f>
        <v>2</v>
      </c>
      <c r="N23" s="151"/>
      <c r="O23" s="151"/>
      <c r="P23" s="151"/>
      <c r="Q23" s="151"/>
      <c r="R23" s="151">
        <f>IF(ISBLANK(#REF!),"",AZ13)</f>
        <v>5</v>
      </c>
      <c r="S23" s="151"/>
      <c r="T23" s="151"/>
      <c r="U23" s="151"/>
      <c r="V23" s="151"/>
      <c r="W23" s="151">
        <f>IF(ISBLANK(#REF!),"",AZ15)</f>
        <v>3</v>
      </c>
      <c r="X23" s="151"/>
      <c r="Y23" s="151"/>
      <c r="Z23" s="151"/>
      <c r="AA23" s="151"/>
      <c r="AB23" s="151">
        <f>IF(ISBLANK(#REF!),"",AZ17)</f>
        <v>4</v>
      </c>
      <c r="AC23" s="151"/>
      <c r="AD23" s="151"/>
      <c r="AE23" s="151"/>
      <c r="AF23" s="151"/>
      <c r="AG23" s="151">
        <f>IF(ISBLANK(#REF!),"",AZ19)</f>
        <v>0</v>
      </c>
      <c r="AH23" s="151"/>
      <c r="AI23" s="151"/>
      <c r="AJ23" s="151"/>
      <c r="AK23" s="151"/>
      <c r="AL23" s="152">
        <f>IF(ISBLANK(#REF!),"",AZ21)</f>
        <v>0</v>
      </c>
      <c r="AM23" s="152"/>
      <c r="AN23" s="152"/>
      <c r="AO23" s="152"/>
      <c r="AP23" s="152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</row>
    <row r="24" spans="2:64" x14ac:dyDescent="0.15">
      <c r="B24" s="154" t="str">
        <f>IF(ISBLANK($K$2),"",$K$2)</f>
        <v>D</v>
      </c>
      <c r="C24" s="154"/>
      <c r="D24" s="154"/>
      <c r="E24" s="155" t="s">
        <v>17</v>
      </c>
      <c r="F24" s="155"/>
      <c r="G24" s="155"/>
      <c r="H24" s="156" t="str">
        <f>IF(ISBLANK(AZ9),"",IF(AZ9=1,C9,IF(AZ11=1,C11,IF(AZ13=1,C13,IF(AZ15=1,C15,IF(AZ17=1,C17,IF(AZ19=1,C19,)))))))</f>
        <v>TⅡ☆United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57" t="s">
        <v>10</v>
      </c>
      <c r="S24" s="157"/>
      <c r="T24" s="157"/>
      <c r="U24" s="158">
        <f>IF(ISBLANK(AZ9),"",IF(AZ9=1,AQ9,IF(AZ11=1,AQ11,IF(AZ13=1,AQ13,IF(AZ15=1,AQ15,IF(AZ17=1,AQ17,IF(AZ19=1,AQ19,)))))))</f>
        <v>12</v>
      </c>
      <c r="V24" s="158"/>
      <c r="W24" s="158"/>
      <c r="X24" s="159" t="s">
        <v>5</v>
      </c>
      <c r="Y24" s="159"/>
      <c r="Z24" s="159"/>
      <c r="AA24" s="158">
        <f>IF(ISBLANK(AZ9),"",IF(AZ9=1,AS9,IF(AZ11=1,AS11,IF(AZ13=1,AS13,IF(AZ15=1,AS15,IF(AZ17=1,AS17,IF(AZ19=1,AS19,)))))))</f>
        <v>29</v>
      </c>
      <c r="AB24" s="158"/>
      <c r="AC24" s="158"/>
      <c r="AD24" s="159" t="s">
        <v>1</v>
      </c>
      <c r="AE24" s="159"/>
      <c r="AF24" s="159"/>
      <c r="AG24" s="158">
        <f>IF(ISBLANK(AZ9),"",IF(AZ9=1,AU9,IF(AZ11=1,AU11,IF(AZ13=1,AU13,IF(AZ15=1,AU15,IF(AZ17=1,AU17,IF(AZ19=1,AU19,)))))))</f>
        <v>2</v>
      </c>
      <c r="AH24" s="158"/>
      <c r="AI24" s="158"/>
      <c r="AJ24" s="159" t="s">
        <v>6</v>
      </c>
      <c r="AK24" s="159"/>
      <c r="AL24" s="159"/>
      <c r="AM24" s="160">
        <f>IF(ISBLANK(AZ9),"",IF(AZ9=1,AW9,IF(AZ11=1,AW11,IF(AZ13=1,AW13,IF(AZ15=1,AW15,IF(AZ17=1,AW17,IF(AZ19=1,AW19,)))))))</f>
        <v>27</v>
      </c>
      <c r="AN24" s="161"/>
      <c r="AO24" s="162"/>
      <c r="BI24" s="36"/>
      <c r="BJ24" s="36"/>
      <c r="BK24" s="36"/>
    </row>
    <row r="25" spans="2:64" x14ac:dyDescent="0.15">
      <c r="B25" s="154"/>
      <c r="C25" s="154"/>
      <c r="D25" s="154"/>
      <c r="E25" s="155"/>
      <c r="F25" s="155"/>
      <c r="G25" s="155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57"/>
      <c r="S25" s="157"/>
      <c r="T25" s="157"/>
      <c r="U25" s="158"/>
      <c r="V25" s="158"/>
      <c r="W25" s="158"/>
      <c r="X25" s="159"/>
      <c r="Y25" s="159"/>
      <c r="Z25" s="159"/>
      <c r="AA25" s="158"/>
      <c r="AB25" s="158"/>
      <c r="AC25" s="158"/>
      <c r="AD25" s="159"/>
      <c r="AE25" s="159"/>
      <c r="AF25" s="159"/>
      <c r="AG25" s="158"/>
      <c r="AH25" s="158"/>
      <c r="AI25" s="158"/>
      <c r="AJ25" s="159"/>
      <c r="AK25" s="159"/>
      <c r="AL25" s="159"/>
      <c r="AM25" s="163"/>
      <c r="AN25" s="164"/>
      <c r="AO25" s="165"/>
      <c r="BI25" s="36"/>
      <c r="BJ25" s="36"/>
      <c r="BK25" s="36"/>
    </row>
    <row r="26" spans="2:64" x14ac:dyDescent="0.15">
      <c r="B26" s="154"/>
      <c r="C26" s="154"/>
      <c r="D26" s="154"/>
      <c r="E26" s="166" t="s">
        <v>18</v>
      </c>
      <c r="F26" s="166"/>
      <c r="G26" s="166"/>
      <c r="H26" s="156" t="str">
        <f>IF(ISBLANK(AZ9),"",IF(AZ9=2,C9,IF(AZ11=2,C11,IF(AZ13=2,C13,IF(AZ15=2,C15,IF(AZ17=2,C17,IF(AZ19=2,C19,)))))))</f>
        <v>ブルスト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67" t="s">
        <v>10</v>
      </c>
      <c r="S26" s="167"/>
      <c r="T26" s="167"/>
      <c r="U26" s="158">
        <f>IF(ISBLANK(AZ9),"",IF(AZ9=2,AQ9,IF(AZ11=2,AQ11,IF(AZ13=2,AQ13,IF(AZ15=2,AQ15,IF(AZ17=2,AQ17,IF(AZ19=2,AQ19,)))))))</f>
        <v>9</v>
      </c>
      <c r="V26" s="158"/>
      <c r="W26" s="158"/>
      <c r="X26" s="168" t="s">
        <v>5</v>
      </c>
      <c r="Y26" s="168"/>
      <c r="Z26" s="168"/>
      <c r="AA26" s="158">
        <f>IF(ISBLANK(AZ9),"",IF(AZ9=2,AS9,IF(AZ11=2,AS11,IF(AZ13=2,AS13,IF(AZ15=2,AS15,IF(AZ17=2,AS17,IF(AZ19=2,AS19,)))))))</f>
        <v>23</v>
      </c>
      <c r="AB26" s="158"/>
      <c r="AC26" s="158"/>
      <c r="AD26" s="168" t="s">
        <v>1</v>
      </c>
      <c r="AE26" s="168"/>
      <c r="AF26" s="168"/>
      <c r="AG26" s="158">
        <f>IF(ISBLANK(AZ9),"",IF(AZ9=2,AU9,IF(AZ11=2,AU11,IF(AZ13=2,AU13,IF(AZ15=2,AU15,IF(AZ17=2,AU17,IF(AZ19=2,AU19,)))))))</f>
        <v>2</v>
      </c>
      <c r="AH26" s="158"/>
      <c r="AI26" s="158"/>
      <c r="AJ26" s="168" t="s">
        <v>6</v>
      </c>
      <c r="AK26" s="168"/>
      <c r="AL26" s="168"/>
      <c r="AM26" s="160">
        <f>IF(ISBLANK(AZ9),"",IF(AZ9=2,AW9,IF(AZ11=2,AW11,IF(AZ13=2,AW13,IF(AZ15=2,AW15,IF(AZ17=2,AW17,IF(AZ19=2,AW19,)))))))</f>
        <v>21</v>
      </c>
      <c r="AN26" s="161"/>
      <c r="AO26" s="162"/>
      <c r="BI26" s="36"/>
      <c r="BJ26" s="36"/>
      <c r="BK26" s="36"/>
    </row>
    <row r="27" spans="2:64" x14ac:dyDescent="0.15">
      <c r="B27" s="186" t="s">
        <v>8</v>
      </c>
      <c r="C27" s="186"/>
      <c r="D27" s="186"/>
      <c r="E27" s="166"/>
      <c r="F27" s="166"/>
      <c r="G27" s="166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67"/>
      <c r="S27" s="167"/>
      <c r="T27" s="167"/>
      <c r="U27" s="158"/>
      <c r="V27" s="158"/>
      <c r="W27" s="158"/>
      <c r="X27" s="168"/>
      <c r="Y27" s="168"/>
      <c r="Z27" s="168"/>
      <c r="AA27" s="158"/>
      <c r="AB27" s="158"/>
      <c r="AC27" s="158"/>
      <c r="AD27" s="168"/>
      <c r="AE27" s="168"/>
      <c r="AF27" s="168"/>
      <c r="AG27" s="158"/>
      <c r="AH27" s="158"/>
      <c r="AI27" s="158"/>
      <c r="AJ27" s="168"/>
      <c r="AK27" s="168"/>
      <c r="AL27" s="168"/>
      <c r="AM27" s="163"/>
      <c r="AN27" s="164"/>
      <c r="AO27" s="165"/>
      <c r="BD27" s="120" t="s">
        <v>15</v>
      </c>
      <c r="BE27" s="120" t="s">
        <v>16</v>
      </c>
      <c r="BF27" s="120" t="s">
        <v>19</v>
      </c>
      <c r="BI27" s="120" t="s">
        <v>10</v>
      </c>
      <c r="BJ27" s="120" t="s">
        <v>11</v>
      </c>
      <c r="BK27" s="120" t="s">
        <v>12</v>
      </c>
      <c r="BL27" s="120" t="s">
        <v>20</v>
      </c>
    </row>
    <row r="28" spans="2:64" x14ac:dyDescent="0.15">
      <c r="B28" s="186"/>
      <c r="C28" s="186"/>
      <c r="D28" s="186"/>
      <c r="E28" s="169" t="s">
        <v>7</v>
      </c>
      <c r="F28" s="170"/>
      <c r="G28" s="170"/>
      <c r="H28" s="173" t="str">
        <f>IF(ISBLANK(AZ9),"",IF(AZ9=3,C9,IF(AZ11=3,C11,IF(AZ13=3,C13,IF(AZ15=3,C15,IF(AZ17=3,C17,IF(AZ19=3,C19,)))))))</f>
        <v>赤ダルマ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5" t="s">
        <v>4</v>
      </c>
      <c r="S28" s="175"/>
      <c r="T28" s="175"/>
      <c r="U28" s="158">
        <f>IF(ISBLANK(AZ9),"",IF(AZ9=3,AQ9,IF(AZ11=3,AQ11,IF(AZ13=3,AQ13,IF(AZ15=3,AQ15,IF(AZ17=3,AQ17,IF(AZ19=3,AQ19,)))))))</f>
        <v>6</v>
      </c>
      <c r="V28" s="158"/>
      <c r="W28" s="158"/>
      <c r="X28" s="175" t="s">
        <v>5</v>
      </c>
      <c r="Y28" s="175"/>
      <c r="Z28" s="175"/>
      <c r="AA28" s="158">
        <f>IF(ISBLANK(AZ9),"",IF(AZ9=3,AS9,IF(AZ11=3,AS11,IF(AZ13=3,AS13,IF(AZ15=3,AS15,IF(AZ17=3,AS17,IF(AZ19=3,AS19,)))))))</f>
        <v>17</v>
      </c>
      <c r="AB28" s="158"/>
      <c r="AC28" s="158"/>
      <c r="AD28" s="175" t="s">
        <v>1</v>
      </c>
      <c r="AE28" s="175"/>
      <c r="AF28" s="175"/>
      <c r="AG28" s="158">
        <f>IF(ISBLANK(AZ9),"",IF(AZ9=3,AU9,IF(AZ11=3,AU11,IF(AZ13=3,AU13,IF(AZ15=3,AU15,IF(AZ17=3,AU17,IF(AZ19=3,AU19,)))))))</f>
        <v>11</v>
      </c>
      <c r="AH28" s="158"/>
      <c r="AI28" s="158"/>
      <c r="AJ28" s="175" t="s">
        <v>6</v>
      </c>
      <c r="AK28" s="175"/>
      <c r="AL28" s="175"/>
      <c r="AM28" s="176">
        <f>IF(ISBLANK(AZ9),"",IF(AZ9=3,AW9,IF(AZ11=3,AW11,IF(AZ13=3,AW13,IF(AZ15=3,AW15,IF(AZ17=3,AW17,IF(AZ19=3,AW19,)))))))</f>
        <v>6</v>
      </c>
      <c r="AN28" s="177"/>
      <c r="AO28" s="178"/>
      <c r="AP28" s="182">
        <v>0</v>
      </c>
      <c r="AQ28" s="183"/>
      <c r="AR28" s="183" t="e">
        <f>NA()</f>
        <v>#N/A</v>
      </c>
      <c r="AS28" s="184"/>
      <c r="AT28" s="184"/>
      <c r="AU28" s="184"/>
      <c r="AV28" s="184"/>
      <c r="AW28" s="184"/>
      <c r="AX28" s="184"/>
      <c r="AY28" s="184"/>
      <c r="AZ28" s="184"/>
      <c r="BA28" s="184"/>
      <c r="BD28" s="120"/>
      <c r="BE28" s="120"/>
      <c r="BF28" s="120"/>
      <c r="BI28" s="120"/>
      <c r="BJ28" s="120"/>
      <c r="BK28" s="120"/>
      <c r="BL28" s="120"/>
    </row>
    <row r="29" spans="2:64" x14ac:dyDescent="0.15">
      <c r="B29" s="186"/>
      <c r="C29" s="186"/>
      <c r="D29" s="186"/>
      <c r="E29" s="171"/>
      <c r="F29" s="172"/>
      <c r="G29" s="172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5"/>
      <c r="S29" s="175"/>
      <c r="T29" s="175"/>
      <c r="U29" s="158"/>
      <c r="V29" s="158"/>
      <c r="W29" s="158"/>
      <c r="X29" s="175"/>
      <c r="Y29" s="175"/>
      <c r="Z29" s="175"/>
      <c r="AA29" s="158"/>
      <c r="AB29" s="158"/>
      <c r="AC29" s="158"/>
      <c r="AD29" s="175"/>
      <c r="AE29" s="175"/>
      <c r="AF29" s="175"/>
      <c r="AG29" s="158"/>
      <c r="AH29" s="158"/>
      <c r="AI29" s="158"/>
      <c r="AJ29" s="175"/>
      <c r="AK29" s="175"/>
      <c r="AL29" s="175"/>
      <c r="AM29" s="179"/>
      <c r="AN29" s="180"/>
      <c r="AO29" s="181"/>
      <c r="AP29" s="182"/>
      <c r="AQ29" s="183"/>
      <c r="AR29" s="183"/>
      <c r="AS29" s="184"/>
      <c r="AT29" s="184"/>
      <c r="AU29" s="184"/>
      <c r="AV29" s="184"/>
      <c r="AW29" s="184"/>
      <c r="AX29" s="184"/>
      <c r="AY29" s="184"/>
      <c r="AZ29" s="184"/>
      <c r="BA29" s="184"/>
      <c r="BD29" s="120"/>
      <c r="BE29" s="120"/>
      <c r="BF29" s="120"/>
      <c r="BI29" s="120"/>
      <c r="BJ29" s="120"/>
      <c r="BK29" s="120"/>
      <c r="BL29" s="120"/>
    </row>
    <row r="30" spans="2:64" x14ac:dyDescent="0.15">
      <c r="B30" s="193"/>
      <c r="C30" s="193"/>
      <c r="D30" s="193"/>
      <c r="E30" s="193"/>
      <c r="F30" s="193"/>
      <c r="G30" s="193"/>
      <c r="H30" s="185">
        <f>IF(H23=7,IF($AZ$9=3,H9,IF($AZ$11=3,H11,IF($AZ$13=3,H13,IF($AZ$15=3,H15,IF($AZ$17=3,H17,IF($AZ$19=3,H19,IF($AZ$21=3,H21,""))))))),0)</f>
        <v>0</v>
      </c>
      <c r="I30" s="185"/>
      <c r="J30" s="11" t="str">
        <f>IF(H23=7,IF($AZ$9=3,J9,IF($AZ$11=3,J11,IF($AZ$13=3,J13,IF($AZ$15=3,J15,IF($AZ$17=3,J17,IF($AZ$19=3,J19,IF($AZ$21=3,J21,""))))))),"")</f>
        <v/>
      </c>
      <c r="K30" s="185">
        <f>IF(H23=7,IF($AZ$9=3,K9,IF($AZ$11=3,K11,IF($AZ$13=3,K13,IF($AZ$15=3,K15,IF($AZ$17=3,K17,IF($AZ$19=3,K19,IF($AZ$21=3,K21,""))))))),0)</f>
        <v>0</v>
      </c>
      <c r="L30" s="185"/>
      <c r="M30" s="185">
        <f>IF(M23=7,IF($AZ$9=3,M9,IF($AZ$11=3,M11,IF($AZ$13=3,M13,IF($AZ$15=3,M15,IF($AZ$17=3,M17,IF($AZ$19=3,M19,IF($AZ$21=3,M21,""))))))),0)</f>
        <v>0</v>
      </c>
      <c r="N30" s="185"/>
      <c r="O30" s="11" t="str">
        <f>IF(M23=7,IF($AZ$9=3,O9,IF($AZ$11=3,O11,IF($AZ$13=3,O13,IF($AZ$15=3,O15,IF($AZ$17=3,O17,IF($AZ$19=3,O19,IF($AZ$21=3,O21,""))))))),"")</f>
        <v/>
      </c>
      <c r="P30" s="185">
        <f>IF(M23=7,IF($AZ$9=3,P9,IF($AZ$11=3,P11,IF($AZ$13=3,P13,IF($AZ$15=3,P15,IF($AZ$17=3,P17,IF($AZ$19=3,P19,IF($AZ$21=3,P21,""))))))),0)</f>
        <v>0</v>
      </c>
      <c r="Q30" s="185"/>
      <c r="R30" s="185">
        <f>IF(R23=7,IF($AZ$9=3,R9,IF($AZ$11=3,R11,IF($AZ$13=3,R13,IF($AZ$15=3,R15,IF($AZ$17=3,R17,IF($AZ$19=3,R19,IF($AZ$21=3,R21,""))))))),0)</f>
        <v>0</v>
      </c>
      <c r="S30" s="185"/>
      <c r="T30" s="11" t="str">
        <f>IF(R23=7,IF($AZ$9=3,T9,IF($AZ$11=3,T11,IF($AZ$13=3,T13,IF($AZ$15=3,T15,IF($AZ$17=3,T17,IF($AZ$19=3,T19,IF($AZ$21=3,T21,""))))))),"")</f>
        <v/>
      </c>
      <c r="U30" s="185">
        <f>IF(R23=7,IF($AZ$9=3,U9,IF($AZ$11=3,U11,IF($AZ$13=3,U13,IF($AZ$15=3,U15,IF($AZ$17=3,U17,IF($AZ$19=3,U19,IF($AZ$21=3,U21,""))))))),0)</f>
        <v>0</v>
      </c>
      <c r="V30" s="185"/>
      <c r="W30" s="185">
        <f>IF(W23=7,IF($AZ$9=3,W9,IF($AZ$11=3,W11,IF($AZ$13=3,W13,IF($AZ$15=3,W15,IF($AZ$17=3,W17,IF($AZ$19=3,W19,IF($AZ$21=3,W21,""))))))),0)</f>
        <v>0</v>
      </c>
      <c r="X30" s="185"/>
      <c r="Y30" s="11" t="str">
        <f>IF(W23=7,IF($AZ$9=3,Y9,IF($AZ$11=3,Y11,IF($AZ$13=3,Y13,IF($AZ$15=3,Y15,IF($AZ$17=3,Y17,IF($AZ$19=3,Y19,IF($AZ$21=3,Y21,""))))))),"")</f>
        <v/>
      </c>
      <c r="Z30" s="185">
        <f>IF(W23=7,IF($AZ$9=3,Z9,IF($AZ$11=3,Z11,IF($AZ$13=3,Z13,IF($AZ$15=3,Z15,IF($AZ$17=3,Z17,IF($AZ$19=3,Z19,IF($AZ$21=3,Z21,""))))))),0)</f>
        <v>0</v>
      </c>
      <c r="AA30" s="185"/>
      <c r="AB30" s="185">
        <f>IF(AB23=7,IF($AZ$9=3,AB9,IF($AZ$11=3,AB11,IF($AZ$13=3,AB13,IF($AZ$15=3,AB15,IF($AZ$17=3,AB17,IF($AZ$19=3,AB19,IF($AZ$21=3,AB21,""))))))),0)</f>
        <v>0</v>
      </c>
      <c r="AC30" s="185"/>
      <c r="AD30" s="11" t="str">
        <f>IF(AB23=7,IF($AZ$9=3,AD9,IF($AZ$11=3,AD11,IF($AZ$13=3,AD13,IF($AZ$15=3,AD15,IF($AZ$17=3,AD17,IF($AZ$19=3,AD19,IF($AZ$21=3,AD21,""))))))),"")</f>
        <v/>
      </c>
      <c r="AE30" s="185">
        <f>IF(AB23=7,IF($AZ$9=3,AE9,IF($AZ$11=3,AE11,IF($AZ$13=3,AE13,IF($AZ$15=3,AE15,IF($AZ$17=3,AE17,IF($AZ$19=3,AE19,IF($AZ$21=3,AE21,""))))))),0)</f>
        <v>0</v>
      </c>
      <c r="AF30" s="185"/>
      <c r="AG30" s="185">
        <f>IF(AG23=7,IF($AZ$9=3,AG9,IF($AZ$11=3,AG11,IF($AZ$13=3,AG13,IF($AZ$15=3,AG15,IF($AZ$17=3,AG17,IF($AZ$19=3,AG19,IF($AZ$21=3,AG21,""))))))),0)</f>
        <v>0</v>
      </c>
      <c r="AH30" s="185"/>
      <c r="AI30" s="11" t="str">
        <f>IF(AG23=7,IF($AZ$9=3,AI9,IF($AZ$11=3,AI11,IF($AZ$13=3,AI13,IF($AZ$15=3,AI15,IF($AZ$17=3,AI17,IF($AZ$19=3,AI19,IF($AZ$21=3,AI21,""))))))),"")</f>
        <v/>
      </c>
      <c r="AJ30" s="185">
        <f>IF(AG23=7,IF($AZ$9=3,AJ9,IF($AZ$11=3,AJ11,IF($AZ$13=3,AJ13,IF($AZ$15=3,AJ15,IF($AZ$17=3,AJ17,IF($AZ$19=3,AJ19,IF($AZ$21=3,AJ21,""))))))),0)</f>
        <v>0</v>
      </c>
      <c r="AK30" s="185"/>
      <c r="AL30" s="185">
        <f>IF(AL23=7,IF($AZ$9=3,AL9,IF($AZ$11=3,AL11,IF($AZ$13=3,AL13,IF($AZ$15=3,AL15,IF($AZ$17=3,AL17,IF($AZ$19=3,AL19,IF($AZ$21=3,AL21,""))))))),0)</f>
        <v>0</v>
      </c>
      <c r="AM30" s="185"/>
      <c r="AN30" s="11" t="str">
        <f>IF(AL23=7,IF($AZ$9=3,AN9,IF($AZ$11=3,AN11,IF($AZ$13=3,AN13,IF($AZ$15=3,AN15,IF($AZ$17=3,AN17,IF($AZ$19=3,AN19,IF($AZ$21=3,AN21,""))))))),"")</f>
        <v/>
      </c>
      <c r="AO30" s="185">
        <f>IF(AL23=7,IF($AZ$9=3,AO9,IF($AZ$11=3,AO11,IF($AZ$13=3,AO13,IF($AZ$15=3,AO15,IF($AZ$17=3,AO17,IF($AZ$19=3,AO19,IF($AZ$21=3,AO21,""))))))),0)</f>
        <v>0</v>
      </c>
      <c r="AP30" s="190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D30" s="139">
        <f>COUNTIF(H30:AP31,"○")</f>
        <v>0</v>
      </c>
      <c r="BE30" s="139">
        <f>COUNTIF(C30:AL31,"△")</f>
        <v>0</v>
      </c>
      <c r="BF30" s="139">
        <f>COUNTIF(C30:AK31,"×")</f>
        <v>0</v>
      </c>
      <c r="BI30" s="132">
        <f>IF(ISBLANK($O$45),"",SUM(BD30*3+BE30))</f>
        <v>0</v>
      </c>
      <c r="BJ30" s="132">
        <f>($H$30+$M$30+$R$30+$W$30+$AB$30+$AG$30+$AL$30)</f>
        <v>0</v>
      </c>
      <c r="BK30" s="139">
        <f>K30+P30+U30+Z30+AE30+AJ30+AO30</f>
        <v>0</v>
      </c>
      <c r="BL30" s="120" t="s">
        <v>21</v>
      </c>
    </row>
    <row r="31" spans="2:64" x14ac:dyDescent="0.15">
      <c r="B31" s="193"/>
      <c r="C31" s="193"/>
      <c r="D31" s="193"/>
      <c r="E31" s="193"/>
      <c r="F31" s="193"/>
      <c r="G31" s="193"/>
      <c r="H31" s="185"/>
      <c r="I31" s="185"/>
      <c r="J31" s="12"/>
      <c r="K31" s="185"/>
      <c r="L31" s="185"/>
      <c r="M31" s="185"/>
      <c r="N31" s="185"/>
      <c r="O31" s="12"/>
      <c r="P31" s="185"/>
      <c r="Q31" s="185"/>
      <c r="R31" s="185"/>
      <c r="S31" s="185"/>
      <c r="T31" s="12"/>
      <c r="U31" s="185"/>
      <c r="V31" s="185"/>
      <c r="W31" s="185"/>
      <c r="X31" s="185"/>
      <c r="Y31" s="12"/>
      <c r="Z31" s="185"/>
      <c r="AA31" s="185"/>
      <c r="AB31" s="185"/>
      <c r="AC31" s="185"/>
      <c r="AD31" s="12"/>
      <c r="AE31" s="185"/>
      <c r="AF31" s="185"/>
      <c r="AG31" s="185"/>
      <c r="AH31" s="185"/>
      <c r="AI31" s="12"/>
      <c r="AJ31" s="185"/>
      <c r="AK31" s="185"/>
      <c r="AL31" s="185"/>
      <c r="AM31" s="185"/>
      <c r="AN31" s="12"/>
      <c r="AO31" s="185"/>
      <c r="AP31" s="185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D31" s="139"/>
      <c r="BE31" s="139"/>
      <c r="BF31" s="139"/>
      <c r="BI31" s="132"/>
      <c r="BJ31" s="132"/>
      <c r="BK31" s="139"/>
      <c r="BL31" s="120"/>
    </row>
    <row r="32" spans="2:64" x14ac:dyDescent="0.15">
      <c r="B32" s="187" t="s">
        <v>22</v>
      </c>
      <c r="C32" s="187"/>
      <c r="D32" s="187"/>
      <c r="E32" s="188"/>
      <c r="F32" s="188"/>
      <c r="G32" s="188"/>
      <c r="H32" s="189" t="s">
        <v>2</v>
      </c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I32" s="118" t="e">
        <f>IF(#REF!="","",IF($AZ$9=3,$AQ$9,IF($AZ$11=3,$AQ$11,IF($AZ$13=3,$AQ$13,IF($AZ$15=3,$AQ$15,IF($AZ$17=3,$AQ$17,IF($AZ$19=3,$AQ$19,IF($AZ$21=3,$AQ$21,""))))))))</f>
        <v>#REF!</v>
      </c>
      <c r="BJ32" s="118" t="e">
        <f>IF(#REF!="","",IF($AZ$9=3,$AS$9,IF($AZ$11=3,$AS$11,IF($AZ$13=3,$AS$13,IF($AZ$15=3,$AS$15,IF($AZ$17=3,$AS$17,IF($AZ$19=3,$AS$19,IF($AZ$21=3,$AS$21,""))))))))</f>
        <v>#REF!</v>
      </c>
      <c r="BK32" s="118" t="e">
        <f>IF(#REF!="","",IF($AZ$9=3,$AU$9,IF($AZ$11=3,$AU$11,IF($AZ$13=3,$AU$13,IF($AZ$15=3,$AU$15,IF($AZ$17=3,$AU$17,IF($AZ$19=3,$AU$19,IF($AZ$21=3,$AU$21,""))))))))</f>
        <v>#REF!</v>
      </c>
      <c r="BL32" s="118" t="e">
        <f>IF(#REF!="","",IF($AZ$9=3,$C$9,IF($AZ$11=3,$C$11,IF($AZ$13=3,$C$13,IF($AZ$15=3,$C$15,IF($AZ$17=3,$C$17,IF($AZ$19=3,$C$19,IF($AZ$21=3,$C$21,""))))))))</f>
        <v>#REF!</v>
      </c>
    </row>
    <row r="33" spans="2:64" x14ac:dyDescent="0.15">
      <c r="B33" s="187"/>
      <c r="C33" s="187"/>
      <c r="D33" s="187"/>
      <c r="E33" s="188"/>
      <c r="F33" s="188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I33" s="118"/>
      <c r="BJ33" s="118"/>
      <c r="BK33" s="118"/>
      <c r="BL33" s="118"/>
    </row>
    <row r="34" spans="2:64" x14ac:dyDescent="0.15">
      <c r="B34" s="187"/>
      <c r="C34" s="187"/>
      <c r="D34" s="187"/>
      <c r="E34" s="188"/>
      <c r="F34" s="188"/>
      <c r="G34" s="188"/>
      <c r="H34" s="189" t="s">
        <v>3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G34" s="13"/>
      <c r="BH34" s="120" t="s">
        <v>23</v>
      </c>
      <c r="BI34" s="120" t="e">
        <f>BI32-BI30</f>
        <v>#REF!</v>
      </c>
      <c r="BJ34" s="120" t="e">
        <f>BJ32-BJ30</f>
        <v>#REF!</v>
      </c>
      <c r="BK34" s="120" t="e">
        <f>BK32-BK30</f>
        <v>#REF!</v>
      </c>
    </row>
    <row r="35" spans="2:64" x14ac:dyDescent="0.15">
      <c r="B35" s="187"/>
      <c r="C35" s="187"/>
      <c r="D35" s="187"/>
      <c r="E35" s="188"/>
      <c r="F35" s="188"/>
      <c r="G35" s="188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G35" s="13"/>
      <c r="BH35" s="120"/>
      <c r="BI35" s="120"/>
      <c r="BJ35" s="120"/>
      <c r="BK35" s="120"/>
    </row>
    <row r="36" spans="2:64" x14ac:dyDescent="0.15">
      <c r="B36" s="187"/>
      <c r="C36" s="187"/>
      <c r="D36" s="187"/>
      <c r="E36" s="188"/>
      <c r="F36" s="188"/>
      <c r="G36" s="188"/>
      <c r="H36" s="192" t="s">
        <v>39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</row>
    <row r="37" spans="2:64" x14ac:dyDescent="0.15">
      <c r="B37" s="187"/>
      <c r="C37" s="187"/>
      <c r="D37" s="187"/>
      <c r="E37" s="188"/>
      <c r="F37" s="188"/>
      <c r="G37" s="188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</row>
    <row r="38" spans="2:64" x14ac:dyDescent="0.15">
      <c r="B38" s="187"/>
      <c r="C38" s="187"/>
      <c r="D38" s="187"/>
      <c r="E38" s="188"/>
      <c r="F38" s="188"/>
      <c r="G38" s="188"/>
    </row>
    <row r="39" spans="2:64" x14ac:dyDescent="0.15">
      <c r="B39" s="187"/>
      <c r="C39" s="187"/>
      <c r="D39" s="187"/>
      <c r="E39" s="188"/>
      <c r="F39" s="188"/>
      <c r="G39" s="188"/>
    </row>
    <row r="40" spans="2:64" ht="21" x14ac:dyDescent="0.15">
      <c r="B40" s="34"/>
      <c r="C40" s="34"/>
      <c r="D40" s="34"/>
      <c r="E40" s="35"/>
      <c r="F40" s="35"/>
      <c r="G40" s="35"/>
      <c r="H40" s="194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</row>
    <row r="41" spans="2:64" x14ac:dyDescent="0.15">
      <c r="B41" s="33"/>
      <c r="C41" s="33"/>
      <c r="D41" s="33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6" t="s">
        <v>37</v>
      </c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</row>
    <row r="42" spans="2:64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</row>
    <row r="43" spans="2:64" ht="13.5" customHeight="1" x14ac:dyDescent="0.15">
      <c r="B43" s="14"/>
      <c r="C43" s="197" t="s">
        <v>111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9" t="s">
        <v>36</v>
      </c>
      <c r="AI43" s="200"/>
      <c r="AJ43" s="200"/>
      <c r="AK43" s="200"/>
      <c r="AL43" s="200"/>
      <c r="AM43" s="200"/>
      <c r="AN43" s="14"/>
      <c r="AO43" s="14"/>
      <c r="AP43" s="14"/>
      <c r="AQ43" s="14"/>
      <c r="AR43" s="200" t="s">
        <v>24</v>
      </c>
      <c r="AS43" s="200"/>
      <c r="AT43" s="200"/>
      <c r="AU43" s="200"/>
      <c r="AV43" s="200"/>
      <c r="AW43" s="200"/>
    </row>
    <row r="44" spans="2:64" x14ac:dyDescent="0.15">
      <c r="B44" s="14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00"/>
      <c r="AI44" s="200"/>
      <c r="AJ44" s="200"/>
      <c r="AK44" s="200"/>
      <c r="AL44" s="200"/>
      <c r="AM44" s="200"/>
      <c r="AN44" s="14"/>
      <c r="AO44" s="14"/>
      <c r="AP44" s="14"/>
      <c r="AQ44" s="14"/>
      <c r="AR44" s="200"/>
      <c r="AS44" s="200"/>
      <c r="AT44" s="200"/>
      <c r="AU44" s="200"/>
      <c r="AV44" s="200"/>
      <c r="AW44" s="200"/>
    </row>
    <row r="45" spans="2:64" ht="13.5" customHeight="1" x14ac:dyDescent="0.15">
      <c r="B45" s="202" t="s">
        <v>25</v>
      </c>
      <c r="C45" s="202"/>
      <c r="D45" s="209" t="s">
        <v>40</v>
      </c>
      <c r="E45" s="204"/>
      <c r="F45" s="204"/>
      <c r="G45" s="204"/>
      <c r="H45" s="205"/>
      <c r="I45" s="210" t="str">
        <f>C9</f>
        <v>TⅡ☆United</v>
      </c>
      <c r="J45" s="211"/>
      <c r="K45" s="211"/>
      <c r="L45" s="211"/>
      <c r="M45" s="211"/>
      <c r="N45" s="212"/>
      <c r="O45" s="207">
        <v>14</v>
      </c>
      <c r="P45" s="207"/>
      <c r="Q45" s="207"/>
      <c r="R45" s="17"/>
      <c r="S45" s="207">
        <v>0</v>
      </c>
      <c r="T45" s="207"/>
      <c r="U45" s="207"/>
      <c r="V45" s="206" t="str">
        <f>C13</f>
        <v>堤ヶ岡SC</v>
      </c>
      <c r="W45" s="206"/>
      <c r="X45" s="206"/>
      <c r="Y45" s="206"/>
      <c r="Z45" s="206"/>
      <c r="AA45" s="206"/>
      <c r="AB45" s="18"/>
      <c r="AC45" s="18"/>
      <c r="AD45" s="18"/>
      <c r="AE45" s="18"/>
      <c r="AF45" s="19"/>
      <c r="AG45" s="19"/>
      <c r="AH45" s="201" t="str">
        <f>C17</f>
        <v>片岡小SSS</v>
      </c>
      <c r="AI45" s="201"/>
      <c r="AJ45" s="201"/>
      <c r="AK45" s="201"/>
      <c r="AL45" s="201"/>
      <c r="AM45" s="201"/>
      <c r="AN45" s="20"/>
      <c r="AO45" s="20"/>
      <c r="AP45" s="20"/>
      <c r="AQ45" s="20"/>
      <c r="AR45" s="201" t="str">
        <f>C11</f>
        <v>ブルスト</v>
      </c>
      <c r="AS45" s="201"/>
      <c r="AT45" s="201"/>
      <c r="AU45" s="201"/>
      <c r="AV45" s="201"/>
      <c r="AW45" s="201"/>
    </row>
    <row r="46" spans="2:64" x14ac:dyDescent="0.15">
      <c r="B46" s="202"/>
      <c r="C46" s="202"/>
      <c r="D46" s="204"/>
      <c r="E46" s="204"/>
      <c r="F46" s="204"/>
      <c r="G46" s="204"/>
      <c r="H46" s="205"/>
      <c r="I46" s="213"/>
      <c r="J46" s="214"/>
      <c r="K46" s="214"/>
      <c r="L46" s="214"/>
      <c r="M46" s="214"/>
      <c r="N46" s="215"/>
      <c r="O46" s="207"/>
      <c r="P46" s="207"/>
      <c r="Q46" s="207"/>
      <c r="R46" s="21"/>
      <c r="S46" s="207"/>
      <c r="T46" s="207"/>
      <c r="U46" s="207"/>
      <c r="V46" s="206"/>
      <c r="W46" s="206"/>
      <c r="X46" s="206"/>
      <c r="Y46" s="206"/>
      <c r="Z46" s="206"/>
      <c r="AA46" s="206"/>
      <c r="AB46" s="18"/>
      <c r="AC46" s="18"/>
      <c r="AD46" s="18"/>
      <c r="AE46" s="18"/>
      <c r="AF46" s="19"/>
      <c r="AG46" s="19"/>
      <c r="AH46" s="201"/>
      <c r="AI46" s="201"/>
      <c r="AJ46" s="201"/>
      <c r="AK46" s="201"/>
      <c r="AL46" s="201"/>
      <c r="AM46" s="201"/>
      <c r="AN46" s="20"/>
      <c r="AO46" s="20"/>
      <c r="AP46" s="20"/>
      <c r="AQ46" s="20"/>
      <c r="AR46" s="201"/>
      <c r="AS46" s="201"/>
      <c r="AT46" s="201"/>
      <c r="AU46" s="201"/>
      <c r="AV46" s="201"/>
      <c r="AW46" s="201"/>
    </row>
    <row r="47" spans="2:64" ht="13.5" customHeight="1" x14ac:dyDescent="0.15">
      <c r="B47" s="202" t="s">
        <v>27</v>
      </c>
      <c r="C47" s="202"/>
      <c r="D47" s="203" t="s">
        <v>41</v>
      </c>
      <c r="E47" s="204"/>
      <c r="F47" s="204"/>
      <c r="G47" s="204"/>
      <c r="H47" s="205"/>
      <c r="I47" s="206" t="str">
        <f>C11</f>
        <v>ブルスト</v>
      </c>
      <c r="J47" s="206"/>
      <c r="K47" s="206"/>
      <c r="L47" s="206"/>
      <c r="M47" s="206"/>
      <c r="N47" s="206"/>
      <c r="O47" s="207">
        <v>2</v>
      </c>
      <c r="P47" s="207"/>
      <c r="Q47" s="207"/>
      <c r="R47" s="17"/>
      <c r="S47" s="207">
        <v>0</v>
      </c>
      <c r="T47" s="207"/>
      <c r="U47" s="207"/>
      <c r="V47" s="206" t="str">
        <f>C15</f>
        <v>赤ダルマ</v>
      </c>
      <c r="W47" s="206"/>
      <c r="X47" s="206"/>
      <c r="Y47" s="206"/>
      <c r="Z47" s="206"/>
      <c r="AA47" s="206"/>
      <c r="AB47" s="22"/>
      <c r="AC47" s="22"/>
      <c r="AD47" s="22"/>
      <c r="AE47" s="22"/>
      <c r="AF47" s="22"/>
      <c r="AG47" s="22"/>
      <c r="AH47" s="208" t="str">
        <f>C9</f>
        <v>TⅡ☆United</v>
      </c>
      <c r="AI47" s="208"/>
      <c r="AJ47" s="208"/>
      <c r="AK47" s="208"/>
      <c r="AL47" s="208"/>
      <c r="AM47" s="208"/>
      <c r="AN47" s="20"/>
      <c r="AO47" s="20"/>
      <c r="AP47" s="20"/>
      <c r="AQ47" s="20"/>
      <c r="AR47" s="206" t="str">
        <f>C13</f>
        <v>堤ヶ岡SC</v>
      </c>
      <c r="AS47" s="206"/>
      <c r="AT47" s="206"/>
      <c r="AU47" s="206"/>
      <c r="AV47" s="206"/>
      <c r="AW47" s="206"/>
    </row>
    <row r="48" spans="2:64" x14ac:dyDescent="0.15">
      <c r="B48" s="202"/>
      <c r="C48" s="202"/>
      <c r="D48" s="204"/>
      <c r="E48" s="204"/>
      <c r="F48" s="204"/>
      <c r="G48" s="204"/>
      <c r="H48" s="205"/>
      <c r="I48" s="206"/>
      <c r="J48" s="206"/>
      <c r="K48" s="206"/>
      <c r="L48" s="206"/>
      <c r="M48" s="206"/>
      <c r="N48" s="206"/>
      <c r="O48" s="207"/>
      <c r="P48" s="207"/>
      <c r="Q48" s="207"/>
      <c r="R48" s="21"/>
      <c r="S48" s="207"/>
      <c r="T48" s="207"/>
      <c r="U48" s="207"/>
      <c r="V48" s="206"/>
      <c r="W48" s="206"/>
      <c r="X48" s="206"/>
      <c r="Y48" s="206"/>
      <c r="Z48" s="206"/>
      <c r="AA48" s="206"/>
      <c r="AB48" s="22"/>
      <c r="AC48" s="22"/>
      <c r="AD48" s="22"/>
      <c r="AE48" s="22"/>
      <c r="AF48" s="22"/>
      <c r="AG48" s="22"/>
      <c r="AH48" s="208"/>
      <c r="AI48" s="208"/>
      <c r="AJ48" s="208"/>
      <c r="AK48" s="208"/>
      <c r="AL48" s="208"/>
      <c r="AM48" s="208"/>
      <c r="AN48" s="20"/>
      <c r="AO48" s="20"/>
      <c r="AP48" s="20"/>
      <c r="AQ48" s="20"/>
      <c r="AR48" s="206"/>
      <c r="AS48" s="206"/>
      <c r="AT48" s="206"/>
      <c r="AU48" s="206"/>
      <c r="AV48" s="206"/>
      <c r="AW48" s="206"/>
    </row>
    <row r="49" spans="2:50" ht="13.5" customHeight="1" x14ac:dyDescent="0.15">
      <c r="B49" s="202" t="s">
        <v>28</v>
      </c>
      <c r="C49" s="202"/>
      <c r="D49" s="203" t="s">
        <v>42</v>
      </c>
      <c r="E49" s="204"/>
      <c r="F49" s="204"/>
      <c r="G49" s="204"/>
      <c r="H49" s="205"/>
      <c r="I49" s="206" t="str">
        <f>C13</f>
        <v>堤ヶ岡SC</v>
      </c>
      <c r="J49" s="206"/>
      <c r="K49" s="206"/>
      <c r="L49" s="206"/>
      <c r="M49" s="206"/>
      <c r="N49" s="206"/>
      <c r="O49" s="207">
        <v>0</v>
      </c>
      <c r="P49" s="207"/>
      <c r="Q49" s="207"/>
      <c r="R49" s="17"/>
      <c r="S49" s="207">
        <v>10</v>
      </c>
      <c r="T49" s="207"/>
      <c r="U49" s="207"/>
      <c r="V49" s="206" t="str">
        <f>C17</f>
        <v>片岡小SSS</v>
      </c>
      <c r="W49" s="206"/>
      <c r="X49" s="206"/>
      <c r="Y49" s="206"/>
      <c r="Z49" s="206"/>
      <c r="AA49" s="206"/>
      <c r="AB49" s="22"/>
      <c r="AC49" s="22"/>
      <c r="AD49" s="22"/>
      <c r="AE49" s="22"/>
      <c r="AF49" s="22"/>
      <c r="AG49" s="22"/>
      <c r="AH49" s="206" t="str">
        <f>C11</f>
        <v>ブルスト</v>
      </c>
      <c r="AI49" s="206"/>
      <c r="AJ49" s="206"/>
      <c r="AK49" s="206"/>
      <c r="AL49" s="206"/>
      <c r="AM49" s="206"/>
      <c r="AN49" s="20"/>
      <c r="AO49" s="20"/>
      <c r="AP49" s="20"/>
      <c r="AQ49" s="20"/>
      <c r="AR49" s="206" t="str">
        <f>C15</f>
        <v>赤ダルマ</v>
      </c>
      <c r="AS49" s="206"/>
      <c r="AT49" s="206"/>
      <c r="AU49" s="206"/>
      <c r="AV49" s="206"/>
      <c r="AW49" s="206"/>
    </row>
    <row r="50" spans="2:50" x14ac:dyDescent="0.15">
      <c r="B50" s="202"/>
      <c r="C50" s="202"/>
      <c r="D50" s="204"/>
      <c r="E50" s="204"/>
      <c r="F50" s="204"/>
      <c r="G50" s="204"/>
      <c r="H50" s="205"/>
      <c r="I50" s="206"/>
      <c r="J50" s="206"/>
      <c r="K50" s="206"/>
      <c r="L50" s="206"/>
      <c r="M50" s="206"/>
      <c r="N50" s="206"/>
      <c r="O50" s="207"/>
      <c r="P50" s="207"/>
      <c r="Q50" s="207"/>
      <c r="R50" s="21"/>
      <c r="S50" s="207"/>
      <c r="T50" s="207"/>
      <c r="U50" s="207"/>
      <c r="V50" s="206"/>
      <c r="W50" s="206"/>
      <c r="X50" s="206"/>
      <c r="Y50" s="206"/>
      <c r="Z50" s="206"/>
      <c r="AA50" s="206"/>
      <c r="AB50" s="22"/>
      <c r="AC50" s="22"/>
      <c r="AD50" s="22"/>
      <c r="AE50" s="22"/>
      <c r="AF50" s="22"/>
      <c r="AG50" s="22"/>
      <c r="AH50" s="206"/>
      <c r="AI50" s="206"/>
      <c r="AJ50" s="206"/>
      <c r="AK50" s="206"/>
      <c r="AL50" s="206"/>
      <c r="AM50" s="206"/>
      <c r="AN50" s="20"/>
      <c r="AO50" s="20"/>
      <c r="AP50" s="20"/>
      <c r="AQ50" s="20"/>
      <c r="AR50" s="206"/>
      <c r="AS50" s="206"/>
      <c r="AT50" s="206"/>
      <c r="AU50" s="206"/>
      <c r="AV50" s="206"/>
      <c r="AW50" s="206"/>
    </row>
    <row r="51" spans="2:50" ht="13.5" customHeight="1" x14ac:dyDescent="0.15">
      <c r="B51" s="202" t="s">
        <v>29</v>
      </c>
      <c r="C51" s="202"/>
      <c r="D51" s="203" t="s">
        <v>43</v>
      </c>
      <c r="E51" s="204"/>
      <c r="F51" s="204"/>
      <c r="G51" s="204"/>
      <c r="H51" s="205"/>
      <c r="I51" s="216" t="str">
        <f>C9</f>
        <v>TⅡ☆United</v>
      </c>
      <c r="J51" s="216"/>
      <c r="K51" s="216"/>
      <c r="L51" s="216"/>
      <c r="M51" s="216"/>
      <c r="N51" s="216"/>
      <c r="O51" s="207">
        <v>8</v>
      </c>
      <c r="P51" s="207"/>
      <c r="Q51" s="207"/>
      <c r="R51" s="17"/>
      <c r="S51" s="207">
        <v>0</v>
      </c>
      <c r="T51" s="207"/>
      <c r="U51" s="207"/>
      <c r="V51" s="201" t="str">
        <f>C15</f>
        <v>赤ダルマ</v>
      </c>
      <c r="W51" s="201"/>
      <c r="X51" s="201"/>
      <c r="Y51" s="201"/>
      <c r="Z51" s="201"/>
      <c r="AA51" s="201"/>
      <c r="AB51" s="22"/>
      <c r="AC51" s="22"/>
      <c r="AD51" s="22"/>
      <c r="AE51" s="22"/>
      <c r="AF51" s="22"/>
      <c r="AG51" s="22"/>
      <c r="AH51" s="206" t="str">
        <f>C13</f>
        <v>堤ヶ岡SC</v>
      </c>
      <c r="AI51" s="206"/>
      <c r="AJ51" s="206"/>
      <c r="AK51" s="206"/>
      <c r="AL51" s="206"/>
      <c r="AM51" s="206"/>
      <c r="AN51" s="20"/>
      <c r="AO51" s="20"/>
      <c r="AP51" s="20"/>
      <c r="AQ51" s="20"/>
      <c r="AR51" s="201" t="str">
        <f>C17</f>
        <v>片岡小SSS</v>
      </c>
      <c r="AS51" s="201"/>
      <c r="AT51" s="201"/>
      <c r="AU51" s="201"/>
      <c r="AV51" s="201"/>
      <c r="AW51" s="201"/>
    </row>
    <row r="52" spans="2:50" x14ac:dyDescent="0.15">
      <c r="B52" s="202"/>
      <c r="C52" s="202"/>
      <c r="D52" s="204"/>
      <c r="E52" s="204"/>
      <c r="F52" s="204"/>
      <c r="G52" s="204"/>
      <c r="H52" s="205"/>
      <c r="I52" s="216"/>
      <c r="J52" s="216"/>
      <c r="K52" s="216"/>
      <c r="L52" s="216"/>
      <c r="M52" s="216"/>
      <c r="N52" s="216"/>
      <c r="O52" s="207"/>
      <c r="P52" s="207"/>
      <c r="Q52" s="207"/>
      <c r="R52" s="21"/>
      <c r="S52" s="207"/>
      <c r="T52" s="207"/>
      <c r="U52" s="207"/>
      <c r="V52" s="201"/>
      <c r="W52" s="201"/>
      <c r="X52" s="201"/>
      <c r="Y52" s="201"/>
      <c r="Z52" s="201"/>
      <c r="AA52" s="201"/>
      <c r="AB52" s="22"/>
      <c r="AC52" s="22"/>
      <c r="AD52" s="22"/>
      <c r="AE52" s="22"/>
      <c r="AF52" s="22"/>
      <c r="AG52" s="22"/>
      <c r="AH52" s="206"/>
      <c r="AI52" s="206"/>
      <c r="AJ52" s="206"/>
      <c r="AK52" s="206"/>
      <c r="AL52" s="206"/>
      <c r="AM52" s="206"/>
      <c r="AN52" s="20"/>
      <c r="AO52" s="20"/>
      <c r="AP52" s="20"/>
      <c r="AQ52" s="20"/>
      <c r="AR52" s="201"/>
      <c r="AS52" s="201"/>
      <c r="AT52" s="201"/>
      <c r="AU52" s="201"/>
      <c r="AV52" s="201"/>
      <c r="AW52" s="201"/>
    </row>
    <row r="53" spans="2:50" ht="13.5" customHeight="1" x14ac:dyDescent="0.15">
      <c r="B53" s="202" t="s">
        <v>30</v>
      </c>
      <c r="C53" s="202"/>
      <c r="D53" s="203" t="s">
        <v>44</v>
      </c>
      <c r="E53" s="204"/>
      <c r="F53" s="204"/>
      <c r="G53" s="204"/>
      <c r="H53" s="205"/>
      <c r="I53" s="206" t="str">
        <f>C11</f>
        <v>ブルスト</v>
      </c>
      <c r="J53" s="206"/>
      <c r="K53" s="206"/>
      <c r="L53" s="206"/>
      <c r="M53" s="206"/>
      <c r="N53" s="206"/>
      <c r="O53" s="207">
        <v>4</v>
      </c>
      <c r="P53" s="207"/>
      <c r="Q53" s="207"/>
      <c r="R53" s="17"/>
      <c r="S53" s="207">
        <v>0</v>
      </c>
      <c r="T53" s="207"/>
      <c r="U53" s="207"/>
      <c r="V53" s="206" t="str">
        <f>C17</f>
        <v>片岡小SSS</v>
      </c>
      <c r="W53" s="206"/>
      <c r="X53" s="206"/>
      <c r="Y53" s="206"/>
      <c r="Z53" s="206"/>
      <c r="AA53" s="206"/>
      <c r="AB53" s="22"/>
      <c r="AC53" s="22"/>
      <c r="AD53" s="22"/>
      <c r="AE53" s="22"/>
      <c r="AF53" s="22"/>
      <c r="AG53" s="22"/>
      <c r="AH53" s="206" t="str">
        <f>C15</f>
        <v>赤ダルマ</v>
      </c>
      <c r="AI53" s="206"/>
      <c r="AJ53" s="206"/>
      <c r="AK53" s="206"/>
      <c r="AL53" s="206"/>
      <c r="AM53" s="206"/>
      <c r="AN53" s="20"/>
      <c r="AO53" s="20"/>
      <c r="AP53" s="20"/>
      <c r="AQ53" s="20"/>
      <c r="AR53" s="208" t="str">
        <f>C9</f>
        <v>TⅡ☆United</v>
      </c>
      <c r="AS53" s="208"/>
      <c r="AT53" s="208"/>
      <c r="AU53" s="208"/>
      <c r="AV53" s="208"/>
      <c r="AW53" s="208"/>
    </row>
    <row r="54" spans="2:50" x14ac:dyDescent="0.15">
      <c r="B54" s="202"/>
      <c r="C54" s="202"/>
      <c r="D54" s="204"/>
      <c r="E54" s="204"/>
      <c r="F54" s="204"/>
      <c r="G54" s="204"/>
      <c r="H54" s="205"/>
      <c r="I54" s="206"/>
      <c r="J54" s="206"/>
      <c r="K54" s="206"/>
      <c r="L54" s="206"/>
      <c r="M54" s="206"/>
      <c r="N54" s="206"/>
      <c r="O54" s="207"/>
      <c r="P54" s="207"/>
      <c r="Q54" s="207"/>
      <c r="R54" s="21"/>
      <c r="S54" s="207"/>
      <c r="T54" s="207"/>
      <c r="U54" s="207"/>
      <c r="V54" s="206"/>
      <c r="W54" s="206"/>
      <c r="X54" s="206"/>
      <c r="Y54" s="206"/>
      <c r="Z54" s="206"/>
      <c r="AA54" s="206"/>
      <c r="AB54" s="22"/>
      <c r="AC54" s="22"/>
      <c r="AD54" s="22"/>
      <c r="AE54" s="22"/>
      <c r="AF54" s="22"/>
      <c r="AG54" s="22"/>
      <c r="AH54" s="206"/>
      <c r="AI54" s="206"/>
      <c r="AJ54" s="206"/>
      <c r="AK54" s="206"/>
      <c r="AL54" s="206"/>
      <c r="AM54" s="206"/>
      <c r="AN54" s="20"/>
      <c r="AO54" s="20"/>
      <c r="AP54" s="20"/>
      <c r="AQ54" s="20"/>
      <c r="AR54" s="208"/>
      <c r="AS54" s="208"/>
      <c r="AT54" s="208"/>
      <c r="AU54" s="208"/>
      <c r="AV54" s="208"/>
      <c r="AW54" s="208"/>
    </row>
    <row r="55" spans="2:50" x14ac:dyDescent="0.15">
      <c r="B55" s="202"/>
      <c r="C55" s="202"/>
      <c r="D55" s="204"/>
      <c r="E55" s="217"/>
      <c r="F55" s="217"/>
      <c r="G55" s="217"/>
      <c r="H55" s="217"/>
      <c r="I55" s="218"/>
      <c r="J55" s="206"/>
      <c r="K55" s="206"/>
      <c r="L55" s="206"/>
      <c r="M55" s="206"/>
      <c r="N55" s="219"/>
      <c r="O55" s="223"/>
      <c r="P55" s="224"/>
      <c r="Q55" s="225"/>
      <c r="R55" s="21"/>
      <c r="S55" s="223"/>
      <c r="T55" s="224"/>
      <c r="U55" s="225"/>
      <c r="V55" s="218">
        <f>C21</f>
        <v>0</v>
      </c>
      <c r="W55" s="206"/>
      <c r="X55" s="206"/>
      <c r="Y55" s="206"/>
      <c r="Z55" s="206"/>
      <c r="AA55" s="219"/>
      <c r="AB55" s="22"/>
      <c r="AC55" s="22"/>
      <c r="AD55" s="22"/>
      <c r="AE55" s="22"/>
      <c r="AF55" s="22"/>
      <c r="AG55" s="22"/>
      <c r="AH55" s="218"/>
      <c r="AI55" s="206"/>
      <c r="AJ55" s="206"/>
      <c r="AK55" s="206"/>
      <c r="AL55" s="206"/>
      <c r="AM55" s="219"/>
      <c r="AN55" s="20"/>
      <c r="AO55" s="20"/>
      <c r="AP55" s="20"/>
      <c r="AQ55" s="20"/>
      <c r="AR55" s="218"/>
      <c r="AS55" s="206"/>
      <c r="AT55" s="206"/>
      <c r="AU55" s="206"/>
      <c r="AV55" s="206"/>
      <c r="AW55" s="219"/>
      <c r="AX55" s="4"/>
    </row>
    <row r="56" spans="2:50" x14ac:dyDescent="0.15">
      <c r="B56" s="202"/>
      <c r="C56" s="202"/>
      <c r="D56" s="217"/>
      <c r="E56" s="217"/>
      <c r="F56" s="217"/>
      <c r="G56" s="217"/>
      <c r="H56" s="217"/>
      <c r="I56" s="220"/>
      <c r="J56" s="221"/>
      <c r="K56" s="221"/>
      <c r="L56" s="221"/>
      <c r="M56" s="221"/>
      <c r="N56" s="222"/>
      <c r="O56" s="226"/>
      <c r="P56" s="227"/>
      <c r="Q56" s="228"/>
      <c r="R56" s="21"/>
      <c r="S56" s="226"/>
      <c r="T56" s="227"/>
      <c r="U56" s="228"/>
      <c r="V56" s="220"/>
      <c r="W56" s="221"/>
      <c r="X56" s="221"/>
      <c r="Y56" s="221"/>
      <c r="Z56" s="221"/>
      <c r="AA56" s="222"/>
      <c r="AB56" s="22"/>
      <c r="AC56" s="22"/>
      <c r="AD56" s="22"/>
      <c r="AE56" s="22"/>
      <c r="AF56" s="22"/>
      <c r="AG56" s="22"/>
      <c r="AH56" s="220"/>
      <c r="AI56" s="221"/>
      <c r="AJ56" s="221"/>
      <c r="AK56" s="221"/>
      <c r="AL56" s="221"/>
      <c r="AM56" s="222"/>
      <c r="AN56" s="20"/>
      <c r="AO56" s="20"/>
      <c r="AP56" s="20"/>
      <c r="AQ56" s="20"/>
      <c r="AR56" s="220"/>
      <c r="AS56" s="221"/>
      <c r="AT56" s="221"/>
      <c r="AU56" s="221"/>
      <c r="AV56" s="221"/>
      <c r="AW56" s="222"/>
      <c r="AX56" s="4"/>
    </row>
    <row r="57" spans="2:50" x14ac:dyDescent="0.15">
      <c r="B57" s="202"/>
      <c r="C57" s="202"/>
      <c r="D57" s="204"/>
      <c r="E57" s="217"/>
      <c r="F57" s="217"/>
      <c r="G57" s="217"/>
      <c r="H57" s="217"/>
      <c r="I57" s="235"/>
      <c r="J57" s="236"/>
      <c r="K57" s="236"/>
      <c r="L57" s="236"/>
      <c r="M57" s="236"/>
      <c r="N57" s="237"/>
      <c r="O57" s="238"/>
      <c r="P57" s="239"/>
      <c r="Q57" s="240"/>
      <c r="R57" s="21"/>
      <c r="S57" s="238"/>
      <c r="T57" s="239"/>
      <c r="U57" s="240"/>
      <c r="V57" s="229"/>
      <c r="W57" s="230"/>
      <c r="X57" s="230"/>
      <c r="Y57" s="230"/>
      <c r="Z57" s="230"/>
      <c r="AA57" s="231"/>
      <c r="AB57" s="22"/>
      <c r="AC57" s="22"/>
      <c r="AD57" s="22"/>
      <c r="AE57" s="22"/>
      <c r="AF57" s="22"/>
      <c r="AG57" s="22"/>
      <c r="AH57" s="229"/>
      <c r="AI57" s="230"/>
      <c r="AJ57" s="230"/>
      <c r="AK57" s="230"/>
      <c r="AL57" s="230"/>
      <c r="AM57" s="231"/>
      <c r="AN57" s="20"/>
      <c r="AO57" s="20"/>
      <c r="AP57" s="20"/>
      <c r="AQ57" s="20"/>
      <c r="AR57" s="235">
        <f>C21</f>
        <v>0</v>
      </c>
      <c r="AS57" s="236"/>
      <c r="AT57" s="236"/>
      <c r="AU57" s="236"/>
      <c r="AV57" s="236"/>
      <c r="AW57" s="237"/>
    </row>
    <row r="58" spans="2:50" x14ac:dyDescent="0.15">
      <c r="B58" s="202"/>
      <c r="C58" s="202"/>
      <c r="D58" s="217"/>
      <c r="E58" s="217"/>
      <c r="F58" s="217"/>
      <c r="G58" s="217"/>
      <c r="H58" s="217"/>
      <c r="I58" s="220"/>
      <c r="J58" s="221"/>
      <c r="K58" s="221"/>
      <c r="L58" s="221"/>
      <c r="M58" s="221"/>
      <c r="N58" s="222"/>
      <c r="O58" s="226"/>
      <c r="P58" s="227"/>
      <c r="Q58" s="228"/>
      <c r="R58" s="21"/>
      <c r="S58" s="226"/>
      <c r="T58" s="227"/>
      <c r="U58" s="228"/>
      <c r="V58" s="232"/>
      <c r="W58" s="233"/>
      <c r="X58" s="233"/>
      <c r="Y58" s="233"/>
      <c r="Z58" s="233"/>
      <c r="AA58" s="234"/>
      <c r="AB58" s="22"/>
      <c r="AC58" s="22"/>
      <c r="AD58" s="22"/>
      <c r="AE58" s="22"/>
      <c r="AF58" s="22"/>
      <c r="AG58" s="22"/>
      <c r="AH58" s="232"/>
      <c r="AI58" s="233"/>
      <c r="AJ58" s="233"/>
      <c r="AK58" s="233"/>
      <c r="AL58" s="233"/>
      <c r="AM58" s="234"/>
      <c r="AN58" s="20"/>
      <c r="AO58" s="20"/>
      <c r="AP58" s="20"/>
      <c r="AQ58" s="20"/>
      <c r="AR58" s="220"/>
      <c r="AS58" s="221"/>
      <c r="AT58" s="221"/>
      <c r="AU58" s="221"/>
      <c r="AV58" s="221"/>
      <c r="AW58" s="222"/>
    </row>
    <row r="59" spans="2:50" ht="13.5" customHeight="1" x14ac:dyDescent="0.15">
      <c r="B59" s="19"/>
      <c r="C59" s="197" t="s">
        <v>112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 x14ac:dyDescent="0.15">
      <c r="B60" s="19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 x14ac:dyDescent="0.15">
      <c r="B61" s="202" t="s">
        <v>25</v>
      </c>
      <c r="C61" s="202"/>
      <c r="D61" s="209" t="s">
        <v>26</v>
      </c>
      <c r="E61" s="204"/>
      <c r="F61" s="204"/>
      <c r="G61" s="204"/>
      <c r="H61" s="205"/>
      <c r="I61" s="206" t="str">
        <f>C15</f>
        <v>赤ダルマ</v>
      </c>
      <c r="J61" s="206"/>
      <c r="K61" s="206"/>
      <c r="L61" s="206"/>
      <c r="M61" s="206"/>
      <c r="N61" s="206"/>
      <c r="O61" s="207">
        <v>2</v>
      </c>
      <c r="P61" s="207"/>
      <c r="Q61" s="207"/>
      <c r="R61" s="17"/>
      <c r="S61" s="207">
        <v>1</v>
      </c>
      <c r="T61" s="207"/>
      <c r="U61" s="207"/>
      <c r="V61" s="206" t="str">
        <f>C17</f>
        <v>片岡小SSS</v>
      </c>
      <c r="W61" s="206"/>
      <c r="X61" s="206"/>
      <c r="Y61" s="206"/>
      <c r="Z61" s="206"/>
      <c r="AA61" s="206"/>
      <c r="AB61" s="22"/>
      <c r="AC61" s="22"/>
      <c r="AD61" s="22"/>
      <c r="AE61" s="22"/>
      <c r="AF61" s="22"/>
      <c r="AG61" s="22"/>
      <c r="AH61" s="216" t="str">
        <f>C9</f>
        <v>TⅡ☆United</v>
      </c>
      <c r="AI61" s="216"/>
      <c r="AJ61" s="216"/>
      <c r="AK61" s="216"/>
      <c r="AL61" s="216"/>
      <c r="AM61" s="216"/>
      <c r="AN61" s="18"/>
      <c r="AO61" s="18"/>
      <c r="AP61" s="18"/>
      <c r="AQ61" s="18"/>
      <c r="AR61" s="206" t="str">
        <f>C11</f>
        <v>ブルスト</v>
      </c>
      <c r="AS61" s="206"/>
      <c r="AT61" s="206"/>
      <c r="AU61" s="206"/>
      <c r="AV61" s="206"/>
      <c r="AW61" s="206"/>
    </row>
    <row r="62" spans="2:50" x14ac:dyDescent="0.15">
      <c r="B62" s="202"/>
      <c r="C62" s="202"/>
      <c r="D62" s="204"/>
      <c r="E62" s="204"/>
      <c r="F62" s="204"/>
      <c r="G62" s="204"/>
      <c r="H62" s="205"/>
      <c r="I62" s="206"/>
      <c r="J62" s="206"/>
      <c r="K62" s="206"/>
      <c r="L62" s="206"/>
      <c r="M62" s="206"/>
      <c r="N62" s="206"/>
      <c r="O62" s="207"/>
      <c r="P62" s="207"/>
      <c r="Q62" s="207"/>
      <c r="R62" s="21"/>
      <c r="S62" s="207"/>
      <c r="T62" s="207"/>
      <c r="U62" s="207"/>
      <c r="V62" s="206"/>
      <c r="W62" s="206"/>
      <c r="X62" s="206"/>
      <c r="Y62" s="206"/>
      <c r="Z62" s="206"/>
      <c r="AA62" s="206"/>
      <c r="AB62" s="22"/>
      <c r="AC62" s="22"/>
      <c r="AD62" s="22"/>
      <c r="AE62" s="22"/>
      <c r="AF62" s="22"/>
      <c r="AG62" s="22"/>
      <c r="AH62" s="216"/>
      <c r="AI62" s="216"/>
      <c r="AJ62" s="216"/>
      <c r="AK62" s="216"/>
      <c r="AL62" s="216"/>
      <c r="AM62" s="216"/>
      <c r="AN62" s="18"/>
      <c r="AO62" s="18"/>
      <c r="AP62" s="18"/>
      <c r="AQ62" s="18"/>
      <c r="AR62" s="206"/>
      <c r="AS62" s="206"/>
      <c r="AT62" s="206"/>
      <c r="AU62" s="206"/>
      <c r="AV62" s="206"/>
      <c r="AW62" s="206"/>
    </row>
    <row r="63" spans="2:50" ht="13.5" customHeight="1" x14ac:dyDescent="0.15">
      <c r="B63" s="202" t="s">
        <v>27</v>
      </c>
      <c r="C63" s="202"/>
      <c r="D63" s="203" t="s">
        <v>41</v>
      </c>
      <c r="E63" s="204"/>
      <c r="F63" s="204"/>
      <c r="G63" s="204"/>
      <c r="H63" s="205"/>
      <c r="I63" s="206" t="str">
        <f>C11</f>
        <v>ブルスト</v>
      </c>
      <c r="J63" s="206"/>
      <c r="K63" s="206"/>
      <c r="L63" s="206"/>
      <c r="M63" s="206"/>
      <c r="N63" s="206"/>
      <c r="O63" s="207">
        <v>16</v>
      </c>
      <c r="P63" s="207"/>
      <c r="Q63" s="207"/>
      <c r="R63" s="17"/>
      <c r="S63" s="207">
        <v>0</v>
      </c>
      <c r="T63" s="207"/>
      <c r="U63" s="207"/>
      <c r="V63" s="206" t="str">
        <f>C13</f>
        <v>堤ヶ岡SC</v>
      </c>
      <c r="W63" s="206"/>
      <c r="X63" s="206"/>
      <c r="Y63" s="206"/>
      <c r="Z63" s="206"/>
      <c r="AA63" s="206"/>
      <c r="AB63" s="22"/>
      <c r="AC63" s="22"/>
      <c r="AD63" s="22"/>
      <c r="AE63" s="22"/>
      <c r="AF63" s="22"/>
      <c r="AG63" s="22"/>
      <c r="AH63" s="201" t="str">
        <f>C15</f>
        <v>赤ダルマ</v>
      </c>
      <c r="AI63" s="201"/>
      <c r="AJ63" s="201"/>
      <c r="AK63" s="201"/>
      <c r="AL63" s="201"/>
      <c r="AM63" s="201"/>
      <c r="AN63" s="18"/>
      <c r="AO63" s="18"/>
      <c r="AP63" s="18"/>
      <c r="AQ63" s="18"/>
      <c r="AR63" s="201" t="str">
        <f>C17</f>
        <v>片岡小SSS</v>
      </c>
      <c r="AS63" s="201"/>
      <c r="AT63" s="201"/>
      <c r="AU63" s="201"/>
      <c r="AV63" s="201"/>
      <c r="AW63" s="201"/>
    </row>
    <row r="64" spans="2:50" x14ac:dyDescent="0.15">
      <c r="B64" s="202"/>
      <c r="C64" s="202"/>
      <c r="D64" s="204"/>
      <c r="E64" s="204"/>
      <c r="F64" s="204"/>
      <c r="G64" s="204"/>
      <c r="H64" s="205"/>
      <c r="I64" s="206"/>
      <c r="J64" s="206"/>
      <c r="K64" s="206"/>
      <c r="L64" s="206"/>
      <c r="M64" s="206"/>
      <c r="N64" s="206"/>
      <c r="O64" s="207"/>
      <c r="P64" s="207"/>
      <c r="Q64" s="207"/>
      <c r="R64" s="21"/>
      <c r="S64" s="207"/>
      <c r="T64" s="207"/>
      <c r="U64" s="207"/>
      <c r="V64" s="206"/>
      <c r="W64" s="206"/>
      <c r="X64" s="206"/>
      <c r="Y64" s="206"/>
      <c r="Z64" s="206"/>
      <c r="AA64" s="206"/>
      <c r="AB64" s="22"/>
      <c r="AC64" s="22"/>
      <c r="AD64" s="22"/>
      <c r="AE64" s="22"/>
      <c r="AF64" s="22"/>
      <c r="AG64" s="22"/>
      <c r="AH64" s="201"/>
      <c r="AI64" s="201"/>
      <c r="AJ64" s="201"/>
      <c r="AK64" s="201"/>
      <c r="AL64" s="201"/>
      <c r="AM64" s="201"/>
      <c r="AN64" s="18"/>
      <c r="AO64" s="18"/>
      <c r="AP64" s="18"/>
      <c r="AQ64" s="18"/>
      <c r="AR64" s="201"/>
      <c r="AS64" s="201"/>
      <c r="AT64" s="201"/>
      <c r="AU64" s="201"/>
      <c r="AV64" s="201"/>
      <c r="AW64" s="201"/>
    </row>
    <row r="65" spans="2:50" ht="13.5" customHeight="1" x14ac:dyDescent="0.15">
      <c r="B65" s="202" t="s">
        <v>28</v>
      </c>
      <c r="C65" s="202"/>
      <c r="D65" s="203" t="s">
        <v>42</v>
      </c>
      <c r="E65" s="204"/>
      <c r="F65" s="204"/>
      <c r="G65" s="204"/>
      <c r="H65" s="205"/>
      <c r="I65" s="216" t="str">
        <f>C9</f>
        <v>TⅡ☆United</v>
      </c>
      <c r="J65" s="216"/>
      <c r="K65" s="216"/>
      <c r="L65" s="216"/>
      <c r="M65" s="216"/>
      <c r="N65" s="216"/>
      <c r="O65" s="207">
        <v>5</v>
      </c>
      <c r="P65" s="207"/>
      <c r="Q65" s="207"/>
      <c r="R65" s="17"/>
      <c r="S65" s="207">
        <v>1</v>
      </c>
      <c r="T65" s="207"/>
      <c r="U65" s="207"/>
      <c r="V65" s="201" t="str">
        <f>C17</f>
        <v>片岡小SSS</v>
      </c>
      <c r="W65" s="201"/>
      <c r="X65" s="201"/>
      <c r="Y65" s="201"/>
      <c r="Z65" s="201"/>
      <c r="AA65" s="201"/>
      <c r="AB65" s="26"/>
      <c r="AC65" s="26"/>
      <c r="AD65" s="26"/>
      <c r="AE65" s="26"/>
      <c r="AF65" s="26"/>
      <c r="AG65" s="26"/>
      <c r="AH65" s="206" t="str">
        <f>C11</f>
        <v>ブルスト</v>
      </c>
      <c r="AI65" s="206"/>
      <c r="AJ65" s="206"/>
      <c r="AK65" s="206"/>
      <c r="AL65" s="206"/>
      <c r="AM65" s="206"/>
      <c r="AN65" s="18"/>
      <c r="AO65" s="18"/>
      <c r="AP65" s="18"/>
      <c r="AQ65" s="18"/>
      <c r="AR65" s="201" t="str">
        <f>C13</f>
        <v>堤ヶ岡SC</v>
      </c>
      <c r="AS65" s="201"/>
      <c r="AT65" s="201"/>
      <c r="AU65" s="201"/>
      <c r="AV65" s="201"/>
      <c r="AW65" s="201"/>
    </row>
    <row r="66" spans="2:50" x14ac:dyDescent="0.15">
      <c r="B66" s="202"/>
      <c r="C66" s="202"/>
      <c r="D66" s="204"/>
      <c r="E66" s="204"/>
      <c r="F66" s="204"/>
      <c r="G66" s="204"/>
      <c r="H66" s="205"/>
      <c r="I66" s="216"/>
      <c r="J66" s="216"/>
      <c r="K66" s="216"/>
      <c r="L66" s="216"/>
      <c r="M66" s="216"/>
      <c r="N66" s="216"/>
      <c r="O66" s="207"/>
      <c r="P66" s="207"/>
      <c r="Q66" s="207"/>
      <c r="R66" s="21"/>
      <c r="S66" s="207"/>
      <c r="T66" s="207"/>
      <c r="U66" s="207"/>
      <c r="V66" s="201"/>
      <c r="W66" s="201"/>
      <c r="X66" s="201"/>
      <c r="Y66" s="201"/>
      <c r="Z66" s="201"/>
      <c r="AA66" s="201"/>
      <c r="AB66" s="26"/>
      <c r="AC66" s="26"/>
      <c r="AD66" s="26"/>
      <c r="AE66" s="26"/>
      <c r="AF66" s="26"/>
      <c r="AG66" s="26"/>
      <c r="AH66" s="206"/>
      <c r="AI66" s="206"/>
      <c r="AJ66" s="206"/>
      <c r="AK66" s="206"/>
      <c r="AL66" s="206"/>
      <c r="AM66" s="206"/>
      <c r="AN66" s="18"/>
      <c r="AO66" s="18"/>
      <c r="AP66" s="18"/>
      <c r="AQ66" s="18"/>
      <c r="AR66" s="201"/>
      <c r="AS66" s="201"/>
      <c r="AT66" s="201"/>
      <c r="AU66" s="201"/>
      <c r="AV66" s="201"/>
      <c r="AW66" s="201"/>
    </row>
    <row r="67" spans="2:50" ht="13.5" customHeight="1" x14ac:dyDescent="0.15">
      <c r="B67" s="202" t="s">
        <v>29</v>
      </c>
      <c r="C67" s="202"/>
      <c r="D67" s="203" t="s">
        <v>43</v>
      </c>
      <c r="E67" s="204"/>
      <c r="F67" s="204"/>
      <c r="G67" s="204"/>
      <c r="H67" s="205"/>
      <c r="I67" s="206" t="str">
        <f>C13</f>
        <v>堤ヶ岡SC</v>
      </c>
      <c r="J67" s="206"/>
      <c r="K67" s="206"/>
      <c r="L67" s="206"/>
      <c r="M67" s="206"/>
      <c r="N67" s="206"/>
      <c r="O67" s="207">
        <v>0</v>
      </c>
      <c r="P67" s="207"/>
      <c r="Q67" s="207"/>
      <c r="R67" s="17"/>
      <c r="S67" s="207">
        <v>15</v>
      </c>
      <c r="T67" s="207"/>
      <c r="U67" s="207"/>
      <c r="V67" s="201" t="str">
        <f>C15</f>
        <v>赤ダルマ</v>
      </c>
      <c r="W67" s="201"/>
      <c r="X67" s="201"/>
      <c r="Y67" s="201"/>
      <c r="Z67" s="201"/>
      <c r="AA67" s="201"/>
      <c r="AB67" s="26"/>
      <c r="AC67" s="26"/>
      <c r="AD67" s="26"/>
      <c r="AE67" s="26"/>
      <c r="AF67" s="26"/>
      <c r="AG67" s="26"/>
      <c r="AH67" s="206" t="str">
        <f>C17</f>
        <v>片岡小SSS</v>
      </c>
      <c r="AI67" s="206"/>
      <c r="AJ67" s="206"/>
      <c r="AK67" s="206"/>
      <c r="AL67" s="206"/>
      <c r="AM67" s="206"/>
      <c r="AN67" s="18"/>
      <c r="AO67" s="18"/>
      <c r="AP67" s="18"/>
      <c r="AQ67" s="18"/>
      <c r="AR67" s="216" t="str">
        <f>C9</f>
        <v>TⅡ☆United</v>
      </c>
      <c r="AS67" s="216"/>
      <c r="AT67" s="216"/>
      <c r="AU67" s="216"/>
      <c r="AV67" s="216"/>
      <c r="AW67" s="216"/>
    </row>
    <row r="68" spans="2:50" x14ac:dyDescent="0.15">
      <c r="B68" s="202"/>
      <c r="C68" s="202"/>
      <c r="D68" s="204"/>
      <c r="E68" s="204"/>
      <c r="F68" s="204"/>
      <c r="G68" s="204"/>
      <c r="H68" s="205"/>
      <c r="I68" s="206"/>
      <c r="J68" s="206"/>
      <c r="K68" s="206"/>
      <c r="L68" s="206"/>
      <c r="M68" s="206"/>
      <c r="N68" s="206"/>
      <c r="O68" s="207"/>
      <c r="P68" s="207"/>
      <c r="Q68" s="207"/>
      <c r="R68" s="21"/>
      <c r="S68" s="207"/>
      <c r="T68" s="207"/>
      <c r="U68" s="207"/>
      <c r="V68" s="201"/>
      <c r="W68" s="201"/>
      <c r="X68" s="201"/>
      <c r="Y68" s="201"/>
      <c r="Z68" s="201"/>
      <c r="AA68" s="201"/>
      <c r="AB68" s="26"/>
      <c r="AC68" s="26"/>
      <c r="AD68" s="26"/>
      <c r="AE68" s="26"/>
      <c r="AF68" s="26"/>
      <c r="AG68" s="26"/>
      <c r="AH68" s="206"/>
      <c r="AI68" s="206"/>
      <c r="AJ68" s="206"/>
      <c r="AK68" s="206"/>
      <c r="AL68" s="206"/>
      <c r="AM68" s="206"/>
      <c r="AN68" s="18"/>
      <c r="AO68" s="18"/>
      <c r="AP68" s="18"/>
      <c r="AQ68" s="18"/>
      <c r="AR68" s="216"/>
      <c r="AS68" s="216"/>
      <c r="AT68" s="216"/>
      <c r="AU68" s="216"/>
      <c r="AV68" s="216"/>
      <c r="AW68" s="216"/>
    </row>
    <row r="69" spans="2:50" ht="13.5" customHeight="1" x14ac:dyDescent="0.15">
      <c r="B69" s="202" t="s">
        <v>30</v>
      </c>
      <c r="C69" s="202"/>
      <c r="D69" s="203" t="s">
        <v>44</v>
      </c>
      <c r="E69" s="204"/>
      <c r="F69" s="204"/>
      <c r="G69" s="204"/>
      <c r="H69" s="205"/>
      <c r="I69" s="206" t="str">
        <f>C9</f>
        <v>TⅡ☆United</v>
      </c>
      <c r="J69" s="206"/>
      <c r="K69" s="206"/>
      <c r="L69" s="206"/>
      <c r="M69" s="206"/>
      <c r="N69" s="206"/>
      <c r="O69" s="207">
        <v>2</v>
      </c>
      <c r="P69" s="207"/>
      <c r="Q69" s="207"/>
      <c r="R69" s="17"/>
      <c r="S69" s="207">
        <v>1</v>
      </c>
      <c r="T69" s="207"/>
      <c r="U69" s="207"/>
      <c r="V69" s="201" t="str">
        <f>C11</f>
        <v>ブルスト</v>
      </c>
      <c r="W69" s="201"/>
      <c r="X69" s="201"/>
      <c r="Y69" s="201"/>
      <c r="Z69" s="201"/>
      <c r="AA69" s="201"/>
      <c r="AB69" s="26"/>
      <c r="AC69" s="26"/>
      <c r="AD69" s="26"/>
      <c r="AE69" s="26"/>
      <c r="AF69" s="26"/>
      <c r="AG69" s="26"/>
      <c r="AH69" s="201" t="str">
        <f>C13</f>
        <v>堤ヶ岡SC</v>
      </c>
      <c r="AI69" s="201"/>
      <c r="AJ69" s="201"/>
      <c r="AK69" s="201"/>
      <c r="AL69" s="201"/>
      <c r="AM69" s="201"/>
      <c r="AN69" s="18"/>
      <c r="AO69" s="18"/>
      <c r="AP69" s="18"/>
      <c r="AQ69" s="18"/>
      <c r="AR69" s="201" t="str">
        <f>C15</f>
        <v>赤ダルマ</v>
      </c>
      <c r="AS69" s="201"/>
      <c r="AT69" s="201"/>
      <c r="AU69" s="201"/>
      <c r="AV69" s="201"/>
      <c r="AW69" s="201"/>
    </row>
    <row r="70" spans="2:50" x14ac:dyDescent="0.15">
      <c r="B70" s="202"/>
      <c r="C70" s="202"/>
      <c r="D70" s="204"/>
      <c r="E70" s="204"/>
      <c r="F70" s="204"/>
      <c r="G70" s="204"/>
      <c r="H70" s="205"/>
      <c r="I70" s="206"/>
      <c r="J70" s="206"/>
      <c r="K70" s="206"/>
      <c r="L70" s="206"/>
      <c r="M70" s="206"/>
      <c r="N70" s="206"/>
      <c r="O70" s="207"/>
      <c r="P70" s="207"/>
      <c r="Q70" s="207"/>
      <c r="R70" s="21"/>
      <c r="S70" s="207"/>
      <c r="T70" s="207"/>
      <c r="U70" s="207"/>
      <c r="V70" s="201"/>
      <c r="W70" s="201"/>
      <c r="X70" s="201"/>
      <c r="Y70" s="201"/>
      <c r="Z70" s="201"/>
      <c r="AA70" s="201"/>
      <c r="AB70" s="26"/>
      <c r="AC70" s="26"/>
      <c r="AD70" s="26"/>
      <c r="AE70" s="26"/>
      <c r="AF70" s="26"/>
      <c r="AG70" s="26"/>
      <c r="AH70" s="201"/>
      <c r="AI70" s="201"/>
      <c r="AJ70" s="201"/>
      <c r="AK70" s="201"/>
      <c r="AL70" s="201"/>
      <c r="AM70" s="201"/>
      <c r="AN70" s="18"/>
      <c r="AO70" s="18"/>
      <c r="AP70" s="18"/>
      <c r="AQ70" s="18"/>
      <c r="AR70" s="201"/>
      <c r="AS70" s="201"/>
      <c r="AT70" s="201"/>
      <c r="AU70" s="201"/>
      <c r="AV70" s="201"/>
      <c r="AW70" s="201"/>
    </row>
    <row r="71" spans="2:50" x14ac:dyDescent="0.15">
      <c r="B71" s="202"/>
      <c r="C71" s="202"/>
      <c r="D71" s="204"/>
      <c r="E71" s="217"/>
      <c r="F71" s="217"/>
      <c r="G71" s="217"/>
      <c r="H71" s="217"/>
      <c r="I71" s="218"/>
      <c r="J71" s="206"/>
      <c r="K71" s="206"/>
      <c r="L71" s="206"/>
      <c r="M71" s="206"/>
      <c r="N71" s="219"/>
      <c r="O71" s="223"/>
      <c r="P71" s="224"/>
      <c r="Q71" s="225"/>
      <c r="R71" s="21"/>
      <c r="S71" s="223"/>
      <c r="T71" s="224"/>
      <c r="U71" s="225"/>
      <c r="V71" s="241"/>
      <c r="W71" s="201"/>
      <c r="X71" s="201"/>
      <c r="Y71" s="201"/>
      <c r="Z71" s="201"/>
      <c r="AA71" s="242"/>
      <c r="AB71" s="26"/>
      <c r="AC71" s="26"/>
      <c r="AD71" s="26"/>
      <c r="AE71" s="26"/>
      <c r="AF71" s="26"/>
      <c r="AG71" s="26"/>
      <c r="AH71" s="241"/>
      <c r="AI71" s="201"/>
      <c r="AJ71" s="201"/>
      <c r="AK71" s="201"/>
      <c r="AL71" s="201"/>
      <c r="AM71" s="242"/>
      <c r="AN71" s="18"/>
      <c r="AO71" s="18"/>
      <c r="AP71" s="18"/>
      <c r="AQ71" s="18"/>
      <c r="AR71" s="241"/>
      <c r="AS71" s="201"/>
      <c r="AT71" s="201"/>
      <c r="AU71" s="201"/>
      <c r="AV71" s="201"/>
      <c r="AW71" s="242"/>
      <c r="AX71" s="4"/>
    </row>
    <row r="72" spans="2:50" x14ac:dyDescent="0.15">
      <c r="B72" s="202"/>
      <c r="C72" s="202"/>
      <c r="D72" s="217"/>
      <c r="E72" s="217"/>
      <c r="F72" s="217"/>
      <c r="G72" s="217"/>
      <c r="H72" s="217"/>
      <c r="I72" s="220"/>
      <c r="J72" s="221"/>
      <c r="K72" s="221"/>
      <c r="L72" s="221"/>
      <c r="M72" s="221"/>
      <c r="N72" s="222"/>
      <c r="O72" s="226"/>
      <c r="P72" s="227"/>
      <c r="Q72" s="228"/>
      <c r="R72" s="21"/>
      <c r="S72" s="226"/>
      <c r="T72" s="227"/>
      <c r="U72" s="228"/>
      <c r="V72" s="232"/>
      <c r="W72" s="233"/>
      <c r="X72" s="233"/>
      <c r="Y72" s="233"/>
      <c r="Z72" s="233"/>
      <c r="AA72" s="234"/>
      <c r="AB72" s="26"/>
      <c r="AC72" s="26"/>
      <c r="AD72" s="26"/>
      <c r="AE72" s="26"/>
      <c r="AF72" s="26"/>
      <c r="AG72" s="26"/>
      <c r="AH72" s="232"/>
      <c r="AI72" s="233"/>
      <c r="AJ72" s="233"/>
      <c r="AK72" s="233"/>
      <c r="AL72" s="233"/>
      <c r="AM72" s="234"/>
      <c r="AN72" s="18"/>
      <c r="AO72" s="18"/>
      <c r="AP72" s="18"/>
      <c r="AQ72" s="18"/>
      <c r="AR72" s="232"/>
      <c r="AS72" s="233"/>
      <c r="AT72" s="233"/>
      <c r="AU72" s="233"/>
      <c r="AV72" s="233"/>
      <c r="AW72" s="234"/>
      <c r="AX72" s="4"/>
    </row>
    <row r="73" spans="2:50" x14ac:dyDescent="0.15">
      <c r="B73" s="202"/>
      <c r="C73" s="202"/>
      <c r="D73" s="204"/>
      <c r="E73" s="217"/>
      <c r="F73" s="217"/>
      <c r="G73" s="217"/>
      <c r="H73" s="217"/>
      <c r="I73" s="235"/>
      <c r="J73" s="236"/>
      <c r="K73" s="236"/>
      <c r="L73" s="236"/>
      <c r="M73" s="236"/>
      <c r="N73" s="237"/>
      <c r="O73" s="238"/>
      <c r="P73" s="239"/>
      <c r="Q73" s="240"/>
      <c r="R73" s="21"/>
      <c r="S73" s="238"/>
      <c r="T73" s="239"/>
      <c r="U73" s="240"/>
      <c r="V73" s="229">
        <f>C19</f>
        <v>0</v>
      </c>
      <c r="W73" s="230"/>
      <c r="X73" s="230"/>
      <c r="Y73" s="230"/>
      <c r="Z73" s="230"/>
      <c r="AA73" s="231"/>
      <c r="AB73" s="26"/>
      <c r="AC73" s="26"/>
      <c r="AD73" s="26"/>
      <c r="AE73" s="26"/>
      <c r="AF73" s="26"/>
      <c r="AG73" s="26"/>
      <c r="AH73" s="235"/>
      <c r="AI73" s="236"/>
      <c r="AJ73" s="236"/>
      <c r="AK73" s="236"/>
      <c r="AL73" s="236"/>
      <c r="AM73" s="237"/>
      <c r="AN73" s="18"/>
      <c r="AO73" s="18"/>
      <c r="AP73" s="18"/>
      <c r="AQ73" s="18"/>
      <c r="AR73" s="235"/>
      <c r="AS73" s="236"/>
      <c r="AT73" s="236"/>
      <c r="AU73" s="236"/>
      <c r="AV73" s="236"/>
      <c r="AW73" s="237"/>
      <c r="AX73" s="4"/>
    </row>
    <row r="74" spans="2:50" x14ac:dyDescent="0.15">
      <c r="B74" s="202"/>
      <c r="C74" s="202"/>
      <c r="D74" s="217"/>
      <c r="E74" s="217"/>
      <c r="F74" s="217"/>
      <c r="G74" s="217"/>
      <c r="H74" s="217"/>
      <c r="I74" s="220"/>
      <c r="J74" s="221"/>
      <c r="K74" s="221"/>
      <c r="L74" s="221"/>
      <c r="M74" s="221"/>
      <c r="N74" s="222"/>
      <c r="O74" s="226"/>
      <c r="P74" s="227"/>
      <c r="Q74" s="228"/>
      <c r="R74" s="21"/>
      <c r="S74" s="226"/>
      <c r="T74" s="227"/>
      <c r="U74" s="228"/>
      <c r="V74" s="232"/>
      <c r="W74" s="233"/>
      <c r="X74" s="233"/>
      <c r="Y74" s="233"/>
      <c r="Z74" s="233"/>
      <c r="AA74" s="234"/>
      <c r="AB74" s="26"/>
      <c r="AC74" s="26"/>
      <c r="AD74" s="26"/>
      <c r="AE74" s="26"/>
      <c r="AF74" s="26"/>
      <c r="AG74" s="26"/>
      <c r="AH74" s="220"/>
      <c r="AI74" s="221"/>
      <c r="AJ74" s="221"/>
      <c r="AK74" s="221"/>
      <c r="AL74" s="221"/>
      <c r="AM74" s="222"/>
      <c r="AN74" s="18"/>
      <c r="AO74" s="18"/>
      <c r="AP74" s="18"/>
      <c r="AQ74" s="18"/>
      <c r="AR74" s="220"/>
      <c r="AS74" s="221"/>
      <c r="AT74" s="221"/>
      <c r="AU74" s="221"/>
      <c r="AV74" s="221"/>
      <c r="AW74" s="222"/>
      <c r="AX74" s="4"/>
    </row>
    <row r="75" spans="2:50" x14ac:dyDescent="0.15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 x14ac:dyDescent="0.15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 x14ac:dyDescent="0.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 x14ac:dyDescent="0.15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 x14ac:dyDescent="0.15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 x14ac:dyDescent="0.15">
      <c r="AR80" s="31"/>
    </row>
  </sheetData>
  <mergeCells count="420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K30:BK31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2"/>
  <conditionalFormatting sqref="O45:Q46">
    <cfRule type="expression" dxfId="341" priority="113" stopIfTrue="1">
      <formula>O45&gt;S45</formula>
    </cfRule>
    <cfRule type="expression" dxfId="340" priority="114" stopIfTrue="1">
      <formula>O45=S45</formula>
    </cfRule>
  </conditionalFormatting>
  <conditionalFormatting sqref="S45:U46">
    <cfRule type="expression" dxfId="339" priority="111" stopIfTrue="1">
      <formula>S45&gt;O45</formula>
    </cfRule>
    <cfRule type="expression" dxfId="338" priority="112" stopIfTrue="1">
      <formula>S45=O45</formula>
    </cfRule>
  </conditionalFormatting>
  <conditionalFormatting sqref="O45:Q46">
    <cfRule type="expression" dxfId="337" priority="109" stopIfTrue="1">
      <formula>O45&gt;S45</formula>
    </cfRule>
    <cfRule type="expression" dxfId="336" priority="110" stopIfTrue="1">
      <formula>O45=S45</formula>
    </cfRule>
  </conditionalFormatting>
  <conditionalFormatting sqref="S45:U46">
    <cfRule type="expression" dxfId="335" priority="107" stopIfTrue="1">
      <formula>S45&gt;O45</formula>
    </cfRule>
    <cfRule type="expression" dxfId="334" priority="108" stopIfTrue="1">
      <formula>S45=O45</formula>
    </cfRule>
  </conditionalFormatting>
  <conditionalFormatting sqref="O47:Q48">
    <cfRule type="expression" dxfId="333" priority="105" stopIfTrue="1">
      <formula>O47&gt;S47</formula>
    </cfRule>
    <cfRule type="expression" dxfId="332" priority="106" stopIfTrue="1">
      <formula>O47=S47</formula>
    </cfRule>
  </conditionalFormatting>
  <conditionalFormatting sqref="S47:U48">
    <cfRule type="expression" dxfId="331" priority="103" stopIfTrue="1">
      <formula>S47&gt;O47</formula>
    </cfRule>
    <cfRule type="expression" dxfId="330" priority="104" stopIfTrue="1">
      <formula>S47=O47</formula>
    </cfRule>
  </conditionalFormatting>
  <conditionalFormatting sqref="O47:Q48">
    <cfRule type="expression" dxfId="329" priority="101" stopIfTrue="1">
      <formula>O47&gt;S47</formula>
    </cfRule>
    <cfRule type="expression" dxfId="328" priority="102" stopIfTrue="1">
      <formula>O47=S47</formula>
    </cfRule>
  </conditionalFormatting>
  <conditionalFormatting sqref="S47:U48">
    <cfRule type="expression" dxfId="327" priority="99" stopIfTrue="1">
      <formula>S47&gt;O47</formula>
    </cfRule>
    <cfRule type="expression" dxfId="326" priority="100" stopIfTrue="1">
      <formula>S47=O47</formula>
    </cfRule>
  </conditionalFormatting>
  <conditionalFormatting sqref="O49:Q50">
    <cfRule type="expression" dxfId="325" priority="97" stopIfTrue="1">
      <formula>O49&gt;S49</formula>
    </cfRule>
    <cfRule type="expression" dxfId="324" priority="98" stopIfTrue="1">
      <formula>O49=S49</formula>
    </cfRule>
  </conditionalFormatting>
  <conditionalFormatting sqref="S49:U50">
    <cfRule type="expression" dxfId="323" priority="95" stopIfTrue="1">
      <formula>S49&gt;O49</formula>
    </cfRule>
    <cfRule type="expression" dxfId="322" priority="96" stopIfTrue="1">
      <formula>S49=O49</formula>
    </cfRule>
  </conditionalFormatting>
  <conditionalFormatting sqref="O49:Q50">
    <cfRule type="expression" dxfId="321" priority="93" stopIfTrue="1">
      <formula>O49&gt;S49</formula>
    </cfRule>
    <cfRule type="expression" dxfId="320" priority="94" stopIfTrue="1">
      <formula>O49=S49</formula>
    </cfRule>
  </conditionalFormatting>
  <conditionalFormatting sqref="S49:U50">
    <cfRule type="expression" dxfId="319" priority="91" stopIfTrue="1">
      <formula>S49&gt;O49</formula>
    </cfRule>
    <cfRule type="expression" dxfId="318" priority="92" stopIfTrue="1">
      <formula>S49=O49</formula>
    </cfRule>
  </conditionalFormatting>
  <conditionalFormatting sqref="O51:Q52">
    <cfRule type="expression" dxfId="317" priority="89" stopIfTrue="1">
      <formula>O51&gt;S51</formula>
    </cfRule>
    <cfRule type="expression" dxfId="316" priority="90" stopIfTrue="1">
      <formula>O51=S51</formula>
    </cfRule>
  </conditionalFormatting>
  <conditionalFormatting sqref="S51:U52">
    <cfRule type="expression" dxfId="315" priority="87" stopIfTrue="1">
      <formula>S51&gt;O51</formula>
    </cfRule>
    <cfRule type="expression" dxfId="314" priority="88" stopIfTrue="1">
      <formula>S51=O51</formula>
    </cfRule>
  </conditionalFormatting>
  <conditionalFormatting sqref="O51:Q52">
    <cfRule type="expression" dxfId="313" priority="85" stopIfTrue="1">
      <formula>O51&gt;S51</formula>
    </cfRule>
    <cfRule type="expression" dxfId="312" priority="86" stopIfTrue="1">
      <formula>O51=S51</formula>
    </cfRule>
  </conditionalFormatting>
  <conditionalFormatting sqref="S51:U52">
    <cfRule type="expression" dxfId="311" priority="83" stopIfTrue="1">
      <formula>S51&gt;O51</formula>
    </cfRule>
    <cfRule type="expression" dxfId="310" priority="84" stopIfTrue="1">
      <formula>S51=O51</formula>
    </cfRule>
  </conditionalFormatting>
  <conditionalFormatting sqref="O53:Q54">
    <cfRule type="expression" dxfId="309" priority="81" stopIfTrue="1">
      <formula>O53&gt;S53</formula>
    </cfRule>
    <cfRule type="expression" dxfId="308" priority="82" stopIfTrue="1">
      <formula>O53=S53</formula>
    </cfRule>
  </conditionalFormatting>
  <conditionalFormatting sqref="S53:U54">
    <cfRule type="expression" dxfId="307" priority="79" stopIfTrue="1">
      <formula>S53&gt;O53</formula>
    </cfRule>
    <cfRule type="expression" dxfId="306" priority="80" stopIfTrue="1">
      <formula>S53=O53</formula>
    </cfRule>
  </conditionalFormatting>
  <conditionalFormatting sqref="O53:Q54">
    <cfRule type="expression" dxfId="305" priority="77" stopIfTrue="1">
      <formula>O53&gt;S53</formula>
    </cfRule>
    <cfRule type="expression" dxfId="304" priority="78" stopIfTrue="1">
      <formula>O53=S53</formula>
    </cfRule>
  </conditionalFormatting>
  <conditionalFormatting sqref="S53:U54">
    <cfRule type="expression" dxfId="303" priority="75" stopIfTrue="1">
      <formula>S53&gt;O53</formula>
    </cfRule>
    <cfRule type="expression" dxfId="302" priority="76" stopIfTrue="1">
      <formula>S53=O53</formula>
    </cfRule>
  </conditionalFormatting>
  <conditionalFormatting sqref="O55:Q56">
    <cfRule type="expression" dxfId="301" priority="73" stopIfTrue="1">
      <formula>O55&gt;S55</formula>
    </cfRule>
    <cfRule type="expression" dxfId="300" priority="74" stopIfTrue="1">
      <formula>O55=S55</formula>
    </cfRule>
  </conditionalFormatting>
  <conditionalFormatting sqref="S55:U56">
    <cfRule type="expression" dxfId="299" priority="71" stopIfTrue="1">
      <formula>S55&gt;O55</formula>
    </cfRule>
    <cfRule type="expression" dxfId="298" priority="72" stopIfTrue="1">
      <formula>S55=O55</formula>
    </cfRule>
  </conditionalFormatting>
  <conditionalFormatting sqref="O55:Q56">
    <cfRule type="expression" dxfId="297" priority="69" stopIfTrue="1">
      <formula>O55&gt;S55</formula>
    </cfRule>
    <cfRule type="expression" dxfId="296" priority="70" stopIfTrue="1">
      <formula>O55=S55</formula>
    </cfRule>
  </conditionalFormatting>
  <conditionalFormatting sqref="S55:U56">
    <cfRule type="expression" dxfId="295" priority="67" stopIfTrue="1">
      <formula>S55&gt;O55</formula>
    </cfRule>
    <cfRule type="expression" dxfId="294" priority="68" stopIfTrue="1">
      <formula>S55=O55</formula>
    </cfRule>
  </conditionalFormatting>
  <conditionalFormatting sqref="O57:Q58">
    <cfRule type="expression" dxfId="293" priority="65" stopIfTrue="1">
      <formula>O57&gt;S57</formula>
    </cfRule>
    <cfRule type="expression" dxfId="292" priority="66" stopIfTrue="1">
      <formula>O57=S57</formula>
    </cfRule>
  </conditionalFormatting>
  <conditionalFormatting sqref="S57:U58">
    <cfRule type="expression" dxfId="291" priority="63" stopIfTrue="1">
      <formula>S57&gt;O57</formula>
    </cfRule>
    <cfRule type="expression" dxfId="290" priority="64" stopIfTrue="1">
      <formula>S57=O57</formula>
    </cfRule>
  </conditionalFormatting>
  <conditionalFormatting sqref="O57:Q58">
    <cfRule type="expression" dxfId="289" priority="61" stopIfTrue="1">
      <formula>O57&gt;S57</formula>
    </cfRule>
    <cfRule type="expression" dxfId="288" priority="62" stopIfTrue="1">
      <formula>O57=S57</formula>
    </cfRule>
  </conditionalFormatting>
  <conditionalFormatting sqref="S57:U58">
    <cfRule type="expression" dxfId="287" priority="59" stopIfTrue="1">
      <formula>S57&gt;O57</formula>
    </cfRule>
    <cfRule type="expression" dxfId="286" priority="60" stopIfTrue="1">
      <formula>S57=O57</formula>
    </cfRule>
  </conditionalFormatting>
  <conditionalFormatting sqref="O61:Q62">
    <cfRule type="expression" dxfId="285" priority="57" stopIfTrue="1">
      <formula>O61&gt;S61</formula>
    </cfRule>
    <cfRule type="expression" dxfId="284" priority="58" stopIfTrue="1">
      <formula>O61=S61</formula>
    </cfRule>
  </conditionalFormatting>
  <conditionalFormatting sqref="S61:U62">
    <cfRule type="expression" dxfId="283" priority="55" stopIfTrue="1">
      <formula>S61&gt;O61</formula>
    </cfRule>
    <cfRule type="expression" dxfId="282" priority="56" stopIfTrue="1">
      <formula>S61=O61</formula>
    </cfRule>
  </conditionalFormatting>
  <conditionalFormatting sqref="O61:Q62">
    <cfRule type="expression" dxfId="281" priority="53" stopIfTrue="1">
      <formula>O61&gt;S61</formula>
    </cfRule>
    <cfRule type="expression" dxfId="280" priority="54" stopIfTrue="1">
      <formula>O61=S61</formula>
    </cfRule>
  </conditionalFormatting>
  <conditionalFormatting sqref="S61:U62">
    <cfRule type="expression" dxfId="279" priority="51" stopIfTrue="1">
      <formula>S61&gt;O61</formula>
    </cfRule>
    <cfRule type="expression" dxfId="278" priority="52" stopIfTrue="1">
      <formula>S61=O61</formula>
    </cfRule>
  </conditionalFormatting>
  <conditionalFormatting sqref="O63:Q64">
    <cfRule type="expression" dxfId="277" priority="49" stopIfTrue="1">
      <formula>O63&gt;S63</formula>
    </cfRule>
    <cfRule type="expression" dxfId="276" priority="50" stopIfTrue="1">
      <formula>O63=S63</formula>
    </cfRule>
  </conditionalFormatting>
  <conditionalFormatting sqref="S63:U64">
    <cfRule type="expression" dxfId="275" priority="47" stopIfTrue="1">
      <formula>S63&gt;O63</formula>
    </cfRule>
    <cfRule type="expression" dxfId="274" priority="48" stopIfTrue="1">
      <formula>S63=O63</formula>
    </cfRule>
  </conditionalFormatting>
  <conditionalFormatting sqref="O63:Q64">
    <cfRule type="expression" dxfId="273" priority="45" stopIfTrue="1">
      <formula>O63&gt;S63</formula>
    </cfRule>
    <cfRule type="expression" dxfId="272" priority="46" stopIfTrue="1">
      <formula>O63=S63</formula>
    </cfRule>
  </conditionalFormatting>
  <conditionalFormatting sqref="S63:U64">
    <cfRule type="expression" dxfId="271" priority="43" stopIfTrue="1">
      <formula>S63&gt;O63</formula>
    </cfRule>
    <cfRule type="expression" dxfId="270" priority="44" stopIfTrue="1">
      <formula>S63=O63</formula>
    </cfRule>
  </conditionalFormatting>
  <conditionalFormatting sqref="O65:Q66">
    <cfRule type="expression" dxfId="269" priority="41" stopIfTrue="1">
      <formula>O65&gt;S65</formula>
    </cfRule>
    <cfRule type="expression" dxfId="268" priority="42" stopIfTrue="1">
      <formula>O65=S65</formula>
    </cfRule>
  </conditionalFormatting>
  <conditionalFormatting sqref="S65:U66">
    <cfRule type="expression" dxfId="267" priority="39" stopIfTrue="1">
      <formula>S65&gt;O65</formula>
    </cfRule>
    <cfRule type="expression" dxfId="266" priority="40" stopIfTrue="1">
      <formula>S65=O65</formula>
    </cfRule>
  </conditionalFormatting>
  <conditionalFormatting sqref="O65:Q66">
    <cfRule type="expression" dxfId="265" priority="37" stopIfTrue="1">
      <formula>O65&gt;S65</formula>
    </cfRule>
    <cfRule type="expression" dxfId="264" priority="38" stopIfTrue="1">
      <formula>O65=S65</formula>
    </cfRule>
  </conditionalFormatting>
  <conditionalFormatting sqref="S65:U66">
    <cfRule type="expression" dxfId="263" priority="35" stopIfTrue="1">
      <formula>S65&gt;O65</formula>
    </cfRule>
    <cfRule type="expression" dxfId="262" priority="36" stopIfTrue="1">
      <formula>S65=O65</formula>
    </cfRule>
  </conditionalFormatting>
  <conditionalFormatting sqref="O67:Q68">
    <cfRule type="expression" dxfId="261" priority="33" stopIfTrue="1">
      <formula>O67&gt;S67</formula>
    </cfRule>
    <cfRule type="expression" dxfId="260" priority="34" stopIfTrue="1">
      <formula>O67=S67</formula>
    </cfRule>
  </conditionalFormatting>
  <conditionalFormatting sqref="S67:U68">
    <cfRule type="expression" dxfId="259" priority="31" stopIfTrue="1">
      <formula>S67&gt;O67</formula>
    </cfRule>
    <cfRule type="expression" dxfId="258" priority="32" stopIfTrue="1">
      <formula>S67=O67</formula>
    </cfRule>
  </conditionalFormatting>
  <conditionalFormatting sqref="O67:Q68">
    <cfRule type="expression" dxfId="257" priority="29" stopIfTrue="1">
      <formula>O67&gt;S67</formula>
    </cfRule>
    <cfRule type="expression" dxfId="256" priority="30" stopIfTrue="1">
      <formula>O67=S67</formula>
    </cfRule>
  </conditionalFormatting>
  <conditionalFormatting sqref="S67:U68">
    <cfRule type="expression" dxfId="255" priority="27" stopIfTrue="1">
      <formula>S67&gt;O67</formula>
    </cfRule>
    <cfRule type="expression" dxfId="254" priority="28" stopIfTrue="1">
      <formula>S67=O67</formula>
    </cfRule>
  </conditionalFormatting>
  <conditionalFormatting sqref="O69:Q70">
    <cfRule type="expression" dxfId="253" priority="25" stopIfTrue="1">
      <formula>O69&gt;S69</formula>
    </cfRule>
    <cfRule type="expression" dxfId="252" priority="26" stopIfTrue="1">
      <formula>O69=S69</formula>
    </cfRule>
  </conditionalFormatting>
  <conditionalFormatting sqref="S69:U70">
    <cfRule type="expression" dxfId="251" priority="23" stopIfTrue="1">
      <formula>S69&gt;O69</formula>
    </cfRule>
    <cfRule type="expression" dxfId="250" priority="24" stopIfTrue="1">
      <formula>S69=O69</formula>
    </cfRule>
  </conditionalFormatting>
  <conditionalFormatting sqref="O69:Q70">
    <cfRule type="expression" dxfId="249" priority="21" stopIfTrue="1">
      <formula>O69&gt;S69</formula>
    </cfRule>
    <cfRule type="expression" dxfId="248" priority="22" stopIfTrue="1">
      <formula>O69=S69</formula>
    </cfRule>
  </conditionalFormatting>
  <conditionalFormatting sqref="S69:U70">
    <cfRule type="expression" dxfId="247" priority="19" stopIfTrue="1">
      <formula>S69&gt;O69</formula>
    </cfRule>
    <cfRule type="expression" dxfId="246" priority="20" stopIfTrue="1">
      <formula>S69=O69</formula>
    </cfRule>
  </conditionalFormatting>
  <conditionalFormatting sqref="O71:Q72">
    <cfRule type="expression" dxfId="245" priority="17" stopIfTrue="1">
      <formula>O71&gt;S71</formula>
    </cfRule>
    <cfRule type="expression" dxfId="244" priority="18" stopIfTrue="1">
      <formula>O71=S71</formula>
    </cfRule>
  </conditionalFormatting>
  <conditionalFormatting sqref="S71:U72">
    <cfRule type="expression" dxfId="243" priority="15" stopIfTrue="1">
      <formula>S71&gt;O71</formula>
    </cfRule>
    <cfRule type="expression" dxfId="242" priority="16" stopIfTrue="1">
      <formula>S71=O71</formula>
    </cfRule>
  </conditionalFormatting>
  <conditionalFormatting sqref="O71:Q72">
    <cfRule type="expression" dxfId="241" priority="13" stopIfTrue="1">
      <formula>O71&gt;S71</formula>
    </cfRule>
    <cfRule type="expression" dxfId="240" priority="14" stopIfTrue="1">
      <formula>O71=S71</formula>
    </cfRule>
  </conditionalFormatting>
  <conditionalFormatting sqref="S71:U72">
    <cfRule type="expression" dxfId="239" priority="11" stopIfTrue="1">
      <formula>S71&gt;O71</formula>
    </cfRule>
    <cfRule type="expression" dxfId="238" priority="12" stopIfTrue="1">
      <formula>S71=O71</formula>
    </cfRule>
  </conditionalFormatting>
  <conditionalFormatting sqref="O73:Q74">
    <cfRule type="expression" dxfId="237" priority="9" stopIfTrue="1">
      <formula>O73&gt;S73</formula>
    </cfRule>
    <cfRule type="expression" dxfId="236" priority="10" stopIfTrue="1">
      <formula>O73=S73</formula>
    </cfRule>
  </conditionalFormatting>
  <conditionalFormatting sqref="S73:U74">
    <cfRule type="expression" dxfId="235" priority="7" stopIfTrue="1">
      <formula>S73&gt;O73</formula>
    </cfRule>
    <cfRule type="expression" dxfId="234" priority="8" stopIfTrue="1">
      <formula>S73=O73</formula>
    </cfRule>
  </conditionalFormatting>
  <conditionalFormatting sqref="O73:Q74">
    <cfRule type="expression" dxfId="233" priority="5" stopIfTrue="1">
      <formula>O73&gt;S73</formula>
    </cfRule>
    <cfRule type="expression" dxfId="232" priority="6" stopIfTrue="1">
      <formula>O73=S73</formula>
    </cfRule>
  </conditionalFormatting>
  <conditionalFormatting sqref="S73:U74">
    <cfRule type="expression" dxfId="231" priority="3" stopIfTrue="1">
      <formula>S73&gt;O73</formula>
    </cfRule>
    <cfRule type="expression" dxfId="230" priority="4" stopIfTrue="1">
      <formula>S73=O73</formula>
    </cfRule>
  </conditionalFormatting>
  <conditionalFormatting sqref="E28">
    <cfRule type="expression" dxfId="229" priority="2" stopIfTrue="1">
      <formula>E28=FALSE</formula>
    </cfRule>
  </conditionalFormatting>
  <conditionalFormatting sqref="E28">
    <cfRule type="expression" dxfId="228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="50" zoomScaleNormal="100" zoomScaleSheetLayoutView="100" workbookViewId="0">
      <selection activeCell="Q2" sqref="Q2:AA3"/>
    </sheetView>
  </sheetViews>
  <sheetFormatPr defaultColWidth="1.875" defaultRowHeight="13.5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 x14ac:dyDescent="0.2"/>
    <row r="2" spans="2:64" ht="14.25" thickBot="1" x14ac:dyDescent="0.2">
      <c r="K2" s="98" t="s">
        <v>114</v>
      </c>
      <c r="L2" s="98"/>
      <c r="M2" s="98"/>
      <c r="N2" s="99" t="s">
        <v>8</v>
      </c>
      <c r="O2" s="99"/>
      <c r="P2" s="2"/>
      <c r="Q2" s="100" t="s">
        <v>38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 t="s">
        <v>9</v>
      </c>
      <c r="AC2" s="101"/>
      <c r="AD2" s="101"/>
      <c r="AE2" s="101"/>
      <c r="AF2" s="3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</row>
    <row r="3" spans="2:64" ht="14.25" thickBot="1" x14ac:dyDescent="0.2">
      <c r="K3" s="98"/>
      <c r="L3" s="98"/>
      <c r="M3" s="98"/>
      <c r="N3" s="99"/>
      <c r="O3" s="99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101"/>
      <c r="AD3" s="101"/>
      <c r="AE3" s="101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</row>
    <row r="4" spans="2:64" s="32" customFormat="1" ht="13.5" customHeight="1" x14ac:dyDescent="0.15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 x14ac:dyDescent="0.15">
      <c r="B6" s="130" t="str">
        <f>IF(ISBLANK($K$2),"",$K$2)</f>
        <v>E</v>
      </c>
      <c r="C6" s="130"/>
      <c r="D6" s="130"/>
      <c r="E6" s="131" t="s">
        <v>8</v>
      </c>
      <c r="F6" s="131"/>
      <c r="G6" s="131"/>
      <c r="H6" s="72" t="str">
        <f>C9</f>
        <v>インフィニ西部</v>
      </c>
      <c r="I6" s="73"/>
      <c r="J6" s="73"/>
      <c r="K6" s="73"/>
      <c r="L6" s="74"/>
      <c r="M6" s="81" t="str">
        <f>C11</f>
        <v>西FC</v>
      </c>
      <c r="N6" s="82"/>
      <c r="O6" s="82"/>
      <c r="P6" s="82"/>
      <c r="Q6" s="83"/>
      <c r="R6" s="72" t="str">
        <f>C13</f>
        <v>青ダルマ</v>
      </c>
      <c r="S6" s="90"/>
      <c r="T6" s="90"/>
      <c r="U6" s="90"/>
      <c r="V6" s="91"/>
      <c r="W6" s="72" t="str">
        <f>C15</f>
        <v>六郷小</v>
      </c>
      <c r="X6" s="90"/>
      <c r="Y6" s="90"/>
      <c r="Z6" s="90"/>
      <c r="AA6" s="91"/>
      <c r="AB6" s="72" t="str">
        <f>C17</f>
        <v>倉賀野A</v>
      </c>
      <c r="AC6" s="90"/>
      <c r="AD6" s="90"/>
      <c r="AE6" s="90"/>
      <c r="AF6" s="91"/>
      <c r="AG6" s="121">
        <f>C19</f>
        <v>0</v>
      </c>
      <c r="AH6" s="122"/>
      <c r="AI6" s="122"/>
      <c r="AJ6" s="122"/>
      <c r="AK6" s="123"/>
      <c r="AL6" s="121">
        <f>C21</f>
        <v>0</v>
      </c>
      <c r="AM6" s="122"/>
      <c r="AN6" s="122"/>
      <c r="AO6" s="122"/>
      <c r="AP6" s="123"/>
      <c r="AQ6" s="118" t="s">
        <v>10</v>
      </c>
      <c r="AR6" s="118"/>
      <c r="AS6" s="118" t="s">
        <v>11</v>
      </c>
      <c r="AT6" s="118"/>
      <c r="AU6" s="118" t="s">
        <v>12</v>
      </c>
      <c r="AV6" s="118"/>
      <c r="AW6" s="118" t="s">
        <v>13</v>
      </c>
      <c r="AX6" s="118"/>
      <c r="AY6" s="118"/>
      <c r="AZ6" s="118" t="s">
        <v>14</v>
      </c>
      <c r="BA6" s="118"/>
      <c r="BB6" s="119"/>
      <c r="BD6" s="120" t="s">
        <v>15</v>
      </c>
      <c r="BE6" s="120" t="s">
        <v>16</v>
      </c>
      <c r="BF6" s="120" t="s">
        <v>14</v>
      </c>
      <c r="BJ6" s="105"/>
    </row>
    <row r="7" spans="2:64" x14ac:dyDescent="0.15">
      <c r="B7" s="130"/>
      <c r="C7" s="130"/>
      <c r="D7" s="130"/>
      <c r="E7" s="131"/>
      <c r="F7" s="131"/>
      <c r="G7" s="131"/>
      <c r="H7" s="75"/>
      <c r="I7" s="76"/>
      <c r="J7" s="76"/>
      <c r="K7" s="76"/>
      <c r="L7" s="77"/>
      <c r="M7" s="84"/>
      <c r="N7" s="85"/>
      <c r="O7" s="85"/>
      <c r="P7" s="85"/>
      <c r="Q7" s="86"/>
      <c r="R7" s="92"/>
      <c r="S7" s="93"/>
      <c r="T7" s="93"/>
      <c r="U7" s="93"/>
      <c r="V7" s="94"/>
      <c r="W7" s="92"/>
      <c r="X7" s="93"/>
      <c r="Y7" s="93"/>
      <c r="Z7" s="93"/>
      <c r="AA7" s="94"/>
      <c r="AB7" s="92"/>
      <c r="AC7" s="93"/>
      <c r="AD7" s="93"/>
      <c r="AE7" s="93"/>
      <c r="AF7" s="94"/>
      <c r="AG7" s="124"/>
      <c r="AH7" s="125"/>
      <c r="AI7" s="125"/>
      <c r="AJ7" s="125"/>
      <c r="AK7" s="126"/>
      <c r="AL7" s="124"/>
      <c r="AM7" s="125"/>
      <c r="AN7" s="125"/>
      <c r="AO7" s="125"/>
      <c r="AP7" s="126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9"/>
      <c r="BD7" s="120"/>
      <c r="BE7" s="120"/>
      <c r="BF7" s="120"/>
      <c r="BJ7" s="105"/>
    </row>
    <row r="8" spans="2:64" x14ac:dyDescent="0.15">
      <c r="B8" s="130"/>
      <c r="C8" s="130"/>
      <c r="D8" s="130"/>
      <c r="E8" s="131"/>
      <c r="F8" s="131"/>
      <c r="G8" s="131"/>
      <c r="H8" s="78"/>
      <c r="I8" s="79"/>
      <c r="J8" s="79"/>
      <c r="K8" s="79"/>
      <c r="L8" s="80"/>
      <c r="M8" s="87"/>
      <c r="N8" s="88"/>
      <c r="O8" s="88"/>
      <c r="P8" s="88"/>
      <c r="Q8" s="89"/>
      <c r="R8" s="95"/>
      <c r="S8" s="96"/>
      <c r="T8" s="96"/>
      <c r="U8" s="96"/>
      <c r="V8" s="97"/>
      <c r="W8" s="95"/>
      <c r="X8" s="96"/>
      <c r="Y8" s="96"/>
      <c r="Z8" s="96"/>
      <c r="AA8" s="97"/>
      <c r="AB8" s="95"/>
      <c r="AC8" s="96"/>
      <c r="AD8" s="96"/>
      <c r="AE8" s="96"/>
      <c r="AF8" s="97"/>
      <c r="AG8" s="127"/>
      <c r="AH8" s="128"/>
      <c r="AI8" s="128"/>
      <c r="AJ8" s="128"/>
      <c r="AK8" s="129"/>
      <c r="AL8" s="127"/>
      <c r="AM8" s="128"/>
      <c r="AN8" s="128"/>
      <c r="AO8" s="128"/>
      <c r="AP8" s="129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9"/>
      <c r="BD8" s="120"/>
      <c r="BE8" s="120"/>
      <c r="BF8" s="120"/>
      <c r="BJ8" s="105"/>
    </row>
    <row r="9" spans="2:64" ht="14.25" thickBot="1" x14ac:dyDescent="0.2">
      <c r="B9" s="106">
        <v>1</v>
      </c>
      <c r="C9" s="107" t="str">
        <f>Sheet1!E8</f>
        <v>インフィニ西部</v>
      </c>
      <c r="D9" s="107"/>
      <c r="E9" s="107"/>
      <c r="F9" s="107"/>
      <c r="G9" s="108"/>
      <c r="H9" s="111"/>
      <c r="I9" s="111"/>
      <c r="J9" s="111"/>
      <c r="K9" s="111"/>
      <c r="L9" s="111"/>
      <c r="M9" s="112">
        <f>IF(ISBLANK(O69),"",O69)</f>
        <v>3</v>
      </c>
      <c r="N9" s="112"/>
      <c r="O9" s="6" t="str">
        <f>IF(ISBLANK(O69),"",IF(M9&gt;P9,"○",IF(M9&lt;P9,"×","△")))</f>
        <v>○</v>
      </c>
      <c r="P9" s="113">
        <f>IF(ISBLANK(S69),"",S69)</f>
        <v>2</v>
      </c>
      <c r="Q9" s="114"/>
      <c r="R9" s="112">
        <f>IF(ISBLANK(O45),"",O45)</f>
        <v>1</v>
      </c>
      <c r="S9" s="112"/>
      <c r="T9" s="6" t="str">
        <f>IF(ISBLANK(O45),"",IF(R9&gt;U9,"○",IF(R9&lt;U9,"×","△")))</f>
        <v>×</v>
      </c>
      <c r="U9" s="117">
        <f>IF(ISBLANK(S45),"",S45)</f>
        <v>2</v>
      </c>
      <c r="V9" s="117"/>
      <c r="W9" s="112">
        <f>IF(ISBLANK(O51),"",O51)</f>
        <v>1</v>
      </c>
      <c r="X9" s="112"/>
      <c r="Y9" s="6" t="str">
        <f>IF(ISBLANK(O51),"",IF(W9&gt;Z9,"○",IF(W9&lt;Z9,"×","△")))</f>
        <v>○</v>
      </c>
      <c r="Z9" s="117">
        <f>IF(ISBLANK(S51),"",S51)</f>
        <v>0</v>
      </c>
      <c r="AA9" s="117"/>
      <c r="AB9" s="112">
        <f>IF(ISBLANK(O65),"",O65)</f>
        <v>2</v>
      </c>
      <c r="AC9" s="112"/>
      <c r="AD9" s="6" t="str">
        <f>IF(ISBLANK(O65),"",IF(AB9&gt;AE9,"○",IF(AB9&lt;AE9,"×","△")))</f>
        <v>○</v>
      </c>
      <c r="AE9" s="117">
        <f>IF(ISBLANK(S65),"",S65)</f>
        <v>0</v>
      </c>
      <c r="AF9" s="117"/>
      <c r="AG9" s="135"/>
      <c r="AH9" s="135"/>
      <c r="AI9" s="7"/>
      <c r="AJ9" s="136"/>
      <c r="AK9" s="136"/>
      <c r="AL9" s="135" t="str">
        <f>IF(ISBLANK(O55),"",O55)</f>
        <v/>
      </c>
      <c r="AM9" s="135"/>
      <c r="AN9" s="7" t="str">
        <f>IF(ISBLANK(O55),"",IF(AL9&gt;AO9,"○",IF(AL9&lt;AO9,"×","△")))</f>
        <v/>
      </c>
      <c r="AO9" s="136" t="str">
        <f>IF(ISBLANK(S55),"",S55)</f>
        <v/>
      </c>
      <c r="AP9" s="136"/>
      <c r="AQ9" s="132">
        <f>IF(ISBLANK($O$45),"",SUM(BD9*3+BE9))</f>
        <v>9</v>
      </c>
      <c r="AR9" s="132"/>
      <c r="AS9" s="132">
        <f>IF(ISBLANK($O$45),"",SUM(H9)+SUM(M9)+SUM(R9)+SUM(W9)+SUM(AB9)+SUM(AG9)+SUM(AL9))</f>
        <v>7</v>
      </c>
      <c r="AT9" s="132"/>
      <c r="AU9" s="132">
        <f>IF(ISBLANK($O$45),"",SUM(H9)+SUM(P9)+SUM(U9)+SUM(Z9)+SUM(AE9)+SUM(AJ9)+SUM(AO9))</f>
        <v>4</v>
      </c>
      <c r="AV9" s="132"/>
      <c r="AW9" s="132">
        <f>IF(ISBLANK(O45),"",AS9-AU9)</f>
        <v>3</v>
      </c>
      <c r="AX9" s="132"/>
      <c r="AY9" s="132"/>
      <c r="AZ9" s="133">
        <f>IF(ISBLANK(O69),"",RANK($BF$9:$BF$18,$BF$9:$BF$18))</f>
        <v>2</v>
      </c>
      <c r="BA9" s="133"/>
      <c r="BB9" s="134">
        <f>IF(ISBLANK(O45),"",AQ9*10000+AW9*100+AS9)</f>
        <v>90307</v>
      </c>
      <c r="BD9" s="139">
        <f>COUNTIF(H9:AP10,"○")</f>
        <v>3</v>
      </c>
      <c r="BE9" s="139">
        <f>COUNTIF(H9:AP10,"△")</f>
        <v>0</v>
      </c>
      <c r="BF9" s="139">
        <f>SUM(AQ9*10000+AW9*100+AS9)</f>
        <v>90307</v>
      </c>
      <c r="BI9" s="137"/>
      <c r="BJ9" s="137"/>
      <c r="BK9" s="137"/>
      <c r="BL9" s="137"/>
    </row>
    <row r="10" spans="2:64" ht="14.25" x14ac:dyDescent="0.15">
      <c r="B10" s="106"/>
      <c r="C10" s="109"/>
      <c r="D10" s="109"/>
      <c r="E10" s="109"/>
      <c r="F10" s="109"/>
      <c r="G10" s="110"/>
      <c r="H10" s="111"/>
      <c r="I10" s="111"/>
      <c r="J10" s="111"/>
      <c r="K10" s="111"/>
      <c r="L10" s="111"/>
      <c r="M10" s="112"/>
      <c r="N10" s="112"/>
      <c r="O10" s="8"/>
      <c r="P10" s="115"/>
      <c r="Q10" s="116"/>
      <c r="R10" s="112"/>
      <c r="S10" s="112"/>
      <c r="T10" s="8"/>
      <c r="U10" s="117"/>
      <c r="V10" s="117"/>
      <c r="W10" s="112"/>
      <c r="X10" s="112"/>
      <c r="Y10" s="8"/>
      <c r="Z10" s="117"/>
      <c r="AA10" s="117"/>
      <c r="AB10" s="112"/>
      <c r="AC10" s="112"/>
      <c r="AD10" s="8"/>
      <c r="AE10" s="117"/>
      <c r="AF10" s="117"/>
      <c r="AG10" s="135"/>
      <c r="AH10" s="135"/>
      <c r="AI10" s="9"/>
      <c r="AJ10" s="136"/>
      <c r="AK10" s="136"/>
      <c r="AL10" s="135"/>
      <c r="AM10" s="135"/>
      <c r="AN10" s="9"/>
      <c r="AO10" s="136"/>
      <c r="AP10" s="13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  <c r="BA10" s="133"/>
      <c r="BB10" s="134"/>
      <c r="BD10" s="139"/>
      <c r="BE10" s="139"/>
      <c r="BF10" s="139"/>
      <c r="BI10" s="137"/>
      <c r="BJ10" s="137"/>
      <c r="BK10" s="137"/>
      <c r="BL10" s="137"/>
    </row>
    <row r="11" spans="2:64" ht="14.25" thickBot="1" x14ac:dyDescent="0.2">
      <c r="B11" s="138">
        <v>2</v>
      </c>
      <c r="C11" s="109" t="str">
        <f>Sheet1!E10</f>
        <v>西FC</v>
      </c>
      <c r="D11" s="109"/>
      <c r="E11" s="109"/>
      <c r="F11" s="109"/>
      <c r="G11" s="109"/>
      <c r="H11" s="112">
        <f>P9</f>
        <v>2</v>
      </c>
      <c r="I11" s="112"/>
      <c r="J11" s="6" t="str">
        <f>IF(ISBLANK(O69),"",IF(H11&gt;K11,"○",IF(H11&lt;K11,"×","△")))</f>
        <v>×</v>
      </c>
      <c r="K11" s="117">
        <f>M9</f>
        <v>3</v>
      </c>
      <c r="L11" s="117"/>
      <c r="M11" s="111"/>
      <c r="N11" s="111"/>
      <c r="O11" s="111"/>
      <c r="P11" s="111"/>
      <c r="Q11" s="111"/>
      <c r="R11" s="112">
        <f>IF(ISBLANK(O63),"",O63)</f>
        <v>0</v>
      </c>
      <c r="S11" s="112"/>
      <c r="T11" s="6" t="str">
        <f>IF(ISBLANK(O63),"",IF(R11&gt;U11,"○",IF(R11&lt;U11,"×","△")))</f>
        <v>×</v>
      </c>
      <c r="U11" s="117">
        <f>IF(ISBLANK(S63),"",S63)</f>
        <v>5</v>
      </c>
      <c r="V11" s="117"/>
      <c r="W11" s="112">
        <f>IF(ISBLANK(O47),"",O47)</f>
        <v>4</v>
      </c>
      <c r="X11" s="112"/>
      <c r="Y11" s="6" t="str">
        <f>IF(ISBLANK(O47),"",IF(W11&gt;Z11,"○",IF(W11&lt;Z11,"×","△")))</f>
        <v>○</v>
      </c>
      <c r="Z11" s="117">
        <f>IF(ISBLANK(S47),"",S47)</f>
        <v>0</v>
      </c>
      <c r="AA11" s="117"/>
      <c r="AB11" s="112">
        <f>IF(ISBLANK(O53),"",O53)</f>
        <v>2</v>
      </c>
      <c r="AC11" s="112"/>
      <c r="AD11" s="6" t="str">
        <f>IF(ISBLANK(O53),"",IF(AB11&gt;AE11,"○",IF(AB11&lt;AE11,"×","△")))</f>
        <v>△</v>
      </c>
      <c r="AE11" s="117">
        <f>IF(ISBLANK(S53),"",S53)</f>
        <v>2</v>
      </c>
      <c r="AF11" s="117"/>
      <c r="AG11" s="135"/>
      <c r="AH11" s="135"/>
      <c r="AI11" s="7"/>
      <c r="AJ11" s="136"/>
      <c r="AK11" s="136"/>
      <c r="AL11" s="135"/>
      <c r="AM11" s="135"/>
      <c r="AN11" s="7"/>
      <c r="AO11" s="136"/>
      <c r="AP11" s="136"/>
      <c r="AQ11" s="132">
        <f>IF(ISBLANK($O$45),"",SUM(BD11*3+BE11))</f>
        <v>4</v>
      </c>
      <c r="AR11" s="132"/>
      <c r="AS11" s="132">
        <f>IF(ISBLANK($O$45),"",SUM(H11)+SUM(M11)+SUM(R11)+SUM(W11)+SUM(AB11)+SUM(AG11)+SUM(AL11))</f>
        <v>8</v>
      </c>
      <c r="AT11" s="132"/>
      <c r="AU11" s="132">
        <f>IF(ISBLANK($O$45),"",SUM(K11)+SUM(P11)+SUM(U11)+SUM(Z11)+SUM(AE11)+SUM(AJ11)+SUM(AO11))</f>
        <v>10</v>
      </c>
      <c r="AV11" s="132"/>
      <c r="AW11" s="132">
        <f>IF(ISBLANK(O45),"",AS11-AU11)</f>
        <v>-2</v>
      </c>
      <c r="AX11" s="132"/>
      <c r="AY11" s="132"/>
      <c r="AZ11" s="133">
        <f>IF(ISBLANK(S69),"",RANK($BF$9:$BF$18,$BF$9:$BF$18))</f>
        <v>3</v>
      </c>
      <c r="BA11" s="133"/>
      <c r="BB11" s="134">
        <f>IF(ISBLANK(S45),"",AQ11*10000+AW11*100+AS11)</f>
        <v>39808</v>
      </c>
      <c r="BD11" s="139">
        <f>COUNTIF(H11:AP12,"○")</f>
        <v>1</v>
      </c>
      <c r="BE11" s="139">
        <f>COUNTIF(H11:AP12,"△")</f>
        <v>1</v>
      </c>
      <c r="BF11" s="139">
        <f>SUM(AQ11*10000+AW11*100+AS11)</f>
        <v>39808</v>
      </c>
      <c r="BI11" s="137"/>
      <c r="BJ11" s="137"/>
      <c r="BK11" s="137"/>
      <c r="BL11" s="4"/>
    </row>
    <row r="12" spans="2:64" ht="14.25" x14ac:dyDescent="0.15">
      <c r="B12" s="138"/>
      <c r="C12" s="109"/>
      <c r="D12" s="109"/>
      <c r="E12" s="109"/>
      <c r="F12" s="109"/>
      <c r="G12" s="109"/>
      <c r="H12" s="112"/>
      <c r="I12" s="112"/>
      <c r="J12" s="42"/>
      <c r="K12" s="117"/>
      <c r="L12" s="117"/>
      <c r="M12" s="111"/>
      <c r="N12" s="111"/>
      <c r="O12" s="111"/>
      <c r="P12" s="111"/>
      <c r="Q12" s="111"/>
      <c r="R12" s="112"/>
      <c r="S12" s="112"/>
      <c r="T12" s="8"/>
      <c r="U12" s="117"/>
      <c r="V12" s="117"/>
      <c r="W12" s="112"/>
      <c r="X12" s="112"/>
      <c r="Y12" s="8"/>
      <c r="Z12" s="117"/>
      <c r="AA12" s="117"/>
      <c r="AB12" s="112"/>
      <c r="AC12" s="112"/>
      <c r="AD12" s="8"/>
      <c r="AE12" s="117"/>
      <c r="AF12" s="117"/>
      <c r="AG12" s="135"/>
      <c r="AH12" s="135"/>
      <c r="AI12" s="9"/>
      <c r="AJ12" s="136"/>
      <c r="AK12" s="136"/>
      <c r="AL12" s="135"/>
      <c r="AM12" s="135"/>
      <c r="AN12" s="9"/>
      <c r="AO12" s="136"/>
      <c r="AP12" s="136"/>
      <c r="AQ12" s="132"/>
      <c r="AR12" s="132"/>
      <c r="AS12" s="132"/>
      <c r="AT12" s="132"/>
      <c r="AU12" s="132"/>
      <c r="AV12" s="132"/>
      <c r="AW12" s="132"/>
      <c r="AX12" s="132"/>
      <c r="AY12" s="132"/>
      <c r="AZ12" s="133"/>
      <c r="BA12" s="133"/>
      <c r="BB12" s="134"/>
      <c r="BD12" s="139"/>
      <c r="BE12" s="139"/>
      <c r="BF12" s="139"/>
      <c r="BI12" s="137"/>
      <c r="BJ12" s="137"/>
      <c r="BK12" s="137"/>
      <c r="BL12" s="4"/>
    </row>
    <row r="13" spans="2:64" ht="14.25" thickBot="1" x14ac:dyDescent="0.2">
      <c r="B13" s="138">
        <v>3</v>
      </c>
      <c r="C13" s="109" t="str">
        <f>Sheet1!E12</f>
        <v>青ダルマ</v>
      </c>
      <c r="D13" s="109"/>
      <c r="E13" s="109"/>
      <c r="F13" s="109"/>
      <c r="G13" s="109"/>
      <c r="H13" s="112">
        <f>U9</f>
        <v>2</v>
      </c>
      <c r="I13" s="112"/>
      <c r="J13" s="6" t="str">
        <f>IF(ISBLANK(O45),"",IF(H13&gt;K13,"○",IF(H13&lt;K13,"×","△")))</f>
        <v>○</v>
      </c>
      <c r="K13" s="117">
        <f>R9</f>
        <v>1</v>
      </c>
      <c r="L13" s="117"/>
      <c r="M13" s="112">
        <f>U11</f>
        <v>5</v>
      </c>
      <c r="N13" s="112"/>
      <c r="O13" s="6" t="str">
        <f>IF(ISBLANK(O63),"",IF(M13&gt;P13,"○",IF(M13&lt;P13,"×","△")))</f>
        <v>○</v>
      </c>
      <c r="P13" s="117">
        <f>R11</f>
        <v>0</v>
      </c>
      <c r="Q13" s="117"/>
      <c r="R13" s="111"/>
      <c r="S13" s="111"/>
      <c r="T13" s="111"/>
      <c r="U13" s="111"/>
      <c r="V13" s="111"/>
      <c r="W13" s="112">
        <f>IF(ISBLANK(O67),"",O67)</f>
        <v>5</v>
      </c>
      <c r="X13" s="112"/>
      <c r="Y13" s="6" t="str">
        <f>IF(ISBLANK(O67),"",IF(W13&gt;Z13,"○",IF(W13&lt;Z13,"×","△")))</f>
        <v>○</v>
      </c>
      <c r="Z13" s="117">
        <f>IF(ISBLANK(S67),"",S67)</f>
        <v>1</v>
      </c>
      <c r="AA13" s="117"/>
      <c r="AB13" s="112">
        <f>IF(ISBLANK(O49),"",O49)</f>
        <v>9</v>
      </c>
      <c r="AC13" s="112"/>
      <c r="AD13" s="6" t="str">
        <f>IF(ISBLANK(O49),"",IF(AB13&gt;AE13,"○",IF(AB13&lt;AE13,"×","△")))</f>
        <v>○</v>
      </c>
      <c r="AE13" s="117">
        <f>IF(ISBLANK(S49),"",S49)</f>
        <v>1</v>
      </c>
      <c r="AF13" s="117"/>
      <c r="AG13" s="135"/>
      <c r="AH13" s="135"/>
      <c r="AI13" s="7"/>
      <c r="AJ13" s="136"/>
      <c r="AK13" s="136"/>
      <c r="AL13" s="135"/>
      <c r="AM13" s="135"/>
      <c r="AN13" s="7"/>
      <c r="AO13" s="136"/>
      <c r="AP13" s="136"/>
      <c r="AQ13" s="132">
        <f>IF(ISBLANK($O$45),"",SUM(BD13*3+BE13))</f>
        <v>12</v>
      </c>
      <c r="AR13" s="132"/>
      <c r="AS13" s="132">
        <f>IF(ISBLANK($O$45),"",SUM(H13)+SUM(M13)+SUM(R13)+SUM(W13)+SUM(AB13)+SUM(AG13)+SUM(AL13))</f>
        <v>21</v>
      </c>
      <c r="AT13" s="132"/>
      <c r="AU13" s="132">
        <f>IF(ISBLANK($O$45),"",SUM(K13)+SUM(P13)+SUM(U13)+SUM(Z13)+SUM(AE13)+SUM(AJ13)+SUM(AO13))</f>
        <v>3</v>
      </c>
      <c r="AV13" s="132"/>
      <c r="AW13" s="132">
        <f>IF(ISBLANK(O45),"",AS13-AU13)</f>
        <v>18</v>
      </c>
      <c r="AX13" s="132"/>
      <c r="AY13" s="132"/>
      <c r="AZ13" s="133">
        <f>IF(ISBLANK(O67),"",RANK($BF$9:$BF$18,$BF$9:$BF$18))</f>
        <v>1</v>
      </c>
      <c r="BA13" s="133"/>
      <c r="BB13" s="134">
        <f>IF(ISBLANK(O47),"",AQ13*10000+AW13*100+AS13)</f>
        <v>121821</v>
      </c>
      <c r="BD13" s="139">
        <f>COUNTIF(H13:AP14,"○")</f>
        <v>4</v>
      </c>
      <c r="BE13" s="139">
        <f>COUNTIF(H13:AP14,"△")</f>
        <v>0</v>
      </c>
      <c r="BF13" s="139">
        <f>SUM(AQ13*10000+AW13*100+AS13)</f>
        <v>121821</v>
      </c>
      <c r="BI13" s="137"/>
      <c r="BJ13" s="137"/>
      <c r="BK13" s="137"/>
      <c r="BL13" s="4"/>
    </row>
    <row r="14" spans="2:64" ht="14.25" x14ac:dyDescent="0.15">
      <c r="B14" s="138"/>
      <c r="C14" s="109"/>
      <c r="D14" s="109"/>
      <c r="E14" s="109"/>
      <c r="F14" s="109"/>
      <c r="G14" s="109"/>
      <c r="H14" s="112"/>
      <c r="I14" s="112"/>
      <c r="J14" s="42"/>
      <c r="K14" s="117"/>
      <c r="L14" s="117"/>
      <c r="M14" s="112"/>
      <c r="N14" s="112"/>
      <c r="O14" s="42"/>
      <c r="P14" s="117"/>
      <c r="Q14" s="117"/>
      <c r="R14" s="111"/>
      <c r="S14" s="111"/>
      <c r="T14" s="111"/>
      <c r="U14" s="111"/>
      <c r="V14" s="111"/>
      <c r="W14" s="112"/>
      <c r="X14" s="112"/>
      <c r="Y14" s="8"/>
      <c r="Z14" s="117"/>
      <c r="AA14" s="117"/>
      <c r="AB14" s="112"/>
      <c r="AC14" s="112"/>
      <c r="AD14" s="8"/>
      <c r="AE14" s="117"/>
      <c r="AF14" s="117"/>
      <c r="AG14" s="135"/>
      <c r="AH14" s="135"/>
      <c r="AI14" s="9"/>
      <c r="AJ14" s="136"/>
      <c r="AK14" s="136"/>
      <c r="AL14" s="135"/>
      <c r="AM14" s="135"/>
      <c r="AN14" s="9"/>
      <c r="AO14" s="136"/>
      <c r="AP14" s="136"/>
      <c r="AQ14" s="132"/>
      <c r="AR14" s="132"/>
      <c r="AS14" s="132"/>
      <c r="AT14" s="132"/>
      <c r="AU14" s="132"/>
      <c r="AV14" s="132"/>
      <c r="AW14" s="132"/>
      <c r="AX14" s="132"/>
      <c r="AY14" s="132"/>
      <c r="AZ14" s="133"/>
      <c r="BA14" s="133"/>
      <c r="BB14" s="134"/>
      <c r="BD14" s="139"/>
      <c r="BE14" s="139"/>
      <c r="BF14" s="139"/>
      <c r="BI14" s="137"/>
      <c r="BJ14" s="137"/>
      <c r="BK14" s="137"/>
      <c r="BL14" s="4"/>
    </row>
    <row r="15" spans="2:64" ht="14.25" thickBot="1" x14ac:dyDescent="0.2">
      <c r="B15" s="138">
        <v>4</v>
      </c>
      <c r="C15" s="109" t="str">
        <f>Sheet1!E13</f>
        <v>六郷小</v>
      </c>
      <c r="D15" s="109"/>
      <c r="E15" s="109"/>
      <c r="F15" s="109"/>
      <c r="G15" s="109"/>
      <c r="H15" s="112">
        <f>Z9</f>
        <v>0</v>
      </c>
      <c r="I15" s="112"/>
      <c r="J15" s="6" t="str">
        <f>IF(ISBLANK(O51),"",IF(H15&gt;K15,"○",IF(H15&lt;K15,"×","△")))</f>
        <v>×</v>
      </c>
      <c r="K15" s="117">
        <f>W9</f>
        <v>1</v>
      </c>
      <c r="L15" s="117"/>
      <c r="M15" s="112">
        <f>Z11</f>
        <v>0</v>
      </c>
      <c r="N15" s="112"/>
      <c r="O15" s="6" t="str">
        <f>IF(ISBLANK(O47),"",IF(M15&gt;P15,"○",IF(M15&lt;P15,"×","△")))</f>
        <v>×</v>
      </c>
      <c r="P15" s="117">
        <f>W11</f>
        <v>4</v>
      </c>
      <c r="Q15" s="117"/>
      <c r="R15" s="112">
        <f>Z13</f>
        <v>1</v>
      </c>
      <c r="S15" s="112"/>
      <c r="T15" s="6" t="str">
        <f>IF(ISBLANK(O67),"",IF(R15&gt;U15,"○",IF(R15&lt;U15,"×","△")))</f>
        <v>×</v>
      </c>
      <c r="U15" s="117">
        <f>W13</f>
        <v>5</v>
      </c>
      <c r="V15" s="117"/>
      <c r="W15" s="111"/>
      <c r="X15" s="111"/>
      <c r="Y15" s="111"/>
      <c r="Z15" s="111"/>
      <c r="AA15" s="111"/>
      <c r="AB15" s="112">
        <f>IF(ISBLANK(O61),"",O61)</f>
        <v>6</v>
      </c>
      <c r="AC15" s="112"/>
      <c r="AD15" s="6" t="str">
        <f>IF(ISBLANK(O61),"",IF(AB15&gt;AE15,"○",IF(AB15&lt;AE15,"×","△")))</f>
        <v>○</v>
      </c>
      <c r="AE15" s="117">
        <f>IF(ISBLANK(S61),"",S61)</f>
        <v>1</v>
      </c>
      <c r="AF15" s="117"/>
      <c r="AG15" s="135"/>
      <c r="AH15" s="135"/>
      <c r="AI15" s="7"/>
      <c r="AJ15" s="136"/>
      <c r="AK15" s="136"/>
      <c r="AL15" s="135"/>
      <c r="AM15" s="135"/>
      <c r="AN15" s="7"/>
      <c r="AO15" s="136"/>
      <c r="AP15" s="136"/>
      <c r="AQ15" s="132">
        <f>IF(ISBLANK($O$45),"",SUM(BD15*3+BE15))</f>
        <v>3</v>
      </c>
      <c r="AR15" s="132"/>
      <c r="AS15" s="132">
        <f>IF(ISBLANK($O$45),"",SUM(H15)+SUM(M15)+SUM(R15)+SUM(W15)+SUM(AB15)+SUM(AG15)+SUM(AL15))</f>
        <v>7</v>
      </c>
      <c r="AT15" s="132"/>
      <c r="AU15" s="132">
        <f>IF(ISBLANK($O$45),"",SUM(K15)+SUM(P15)+SUM(U15)+SUM(Z15)+SUM(AE15)+SUM(AJ15)+SUM(AO15))</f>
        <v>11</v>
      </c>
      <c r="AV15" s="132"/>
      <c r="AW15" s="132">
        <f>IF(ISBLANK(O45),"",AS15-AU15)</f>
        <v>-4</v>
      </c>
      <c r="AX15" s="132"/>
      <c r="AY15" s="132"/>
      <c r="AZ15" s="133">
        <f>IF(ISBLANK(S67),"",RANK($BF$9:$BF$18,$BF$9:$BF$18))</f>
        <v>4</v>
      </c>
      <c r="BA15" s="133"/>
      <c r="BB15" s="134">
        <f>IF(ISBLANK(S47),"",AQ15*10000+AW15*100+AS15)</f>
        <v>29607</v>
      </c>
      <c r="BD15" s="139">
        <f>COUNTIF(H15:AP16,"○")</f>
        <v>1</v>
      </c>
      <c r="BE15" s="139">
        <f>COUNTIF(H15:AP16,"△")</f>
        <v>0</v>
      </c>
      <c r="BF15" s="139">
        <f>SUM(AQ15*10000+AW15*100+AS15)</f>
        <v>29607</v>
      </c>
      <c r="BI15" s="137"/>
      <c r="BJ15" s="137"/>
      <c r="BK15" s="137"/>
      <c r="BL15" s="4"/>
    </row>
    <row r="16" spans="2:64" ht="14.25" x14ac:dyDescent="0.15">
      <c r="B16" s="138"/>
      <c r="C16" s="109"/>
      <c r="D16" s="109"/>
      <c r="E16" s="109"/>
      <c r="F16" s="109"/>
      <c r="G16" s="109"/>
      <c r="H16" s="112"/>
      <c r="I16" s="112"/>
      <c r="J16" s="42"/>
      <c r="K16" s="117"/>
      <c r="L16" s="117"/>
      <c r="M16" s="112"/>
      <c r="N16" s="112"/>
      <c r="O16" s="42"/>
      <c r="P16" s="117"/>
      <c r="Q16" s="117"/>
      <c r="R16" s="112"/>
      <c r="S16" s="112"/>
      <c r="T16" s="42"/>
      <c r="U16" s="117"/>
      <c r="V16" s="117"/>
      <c r="W16" s="111"/>
      <c r="X16" s="111"/>
      <c r="Y16" s="111"/>
      <c r="Z16" s="111"/>
      <c r="AA16" s="111"/>
      <c r="AB16" s="112"/>
      <c r="AC16" s="112"/>
      <c r="AD16" s="8"/>
      <c r="AE16" s="117"/>
      <c r="AF16" s="117"/>
      <c r="AG16" s="135"/>
      <c r="AH16" s="135"/>
      <c r="AI16" s="9"/>
      <c r="AJ16" s="136"/>
      <c r="AK16" s="136"/>
      <c r="AL16" s="135"/>
      <c r="AM16" s="135"/>
      <c r="AN16" s="9"/>
      <c r="AO16" s="136"/>
      <c r="AP16" s="13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3"/>
      <c r="BA16" s="133"/>
      <c r="BB16" s="134"/>
      <c r="BD16" s="139"/>
      <c r="BE16" s="139"/>
      <c r="BF16" s="139"/>
      <c r="BI16" s="137"/>
      <c r="BJ16" s="137"/>
      <c r="BK16" s="137"/>
      <c r="BL16" s="4"/>
    </row>
    <row r="17" spans="2:64" ht="14.25" thickBot="1" x14ac:dyDescent="0.2">
      <c r="B17" s="138">
        <v>5</v>
      </c>
      <c r="C17" s="109" t="str">
        <f>Sheet1!E14</f>
        <v>倉賀野A</v>
      </c>
      <c r="D17" s="109"/>
      <c r="E17" s="109"/>
      <c r="F17" s="109"/>
      <c r="G17" s="109"/>
      <c r="H17" s="112">
        <f>AE9</f>
        <v>0</v>
      </c>
      <c r="I17" s="112"/>
      <c r="J17" s="6" t="str">
        <f>IF(ISBLANK(O65),"",IF(H17&gt;K17,"○",IF(H17&lt;K17,"×","△")))</f>
        <v>×</v>
      </c>
      <c r="K17" s="117">
        <f>AB9</f>
        <v>2</v>
      </c>
      <c r="L17" s="117"/>
      <c r="M17" s="112">
        <f>AE11</f>
        <v>2</v>
      </c>
      <c r="N17" s="112"/>
      <c r="O17" s="6" t="str">
        <f>IF(ISBLANK(O53),"",IF(M17&gt;P17,"○",IF(M17&lt;P17,"×","△")))</f>
        <v>△</v>
      </c>
      <c r="P17" s="117">
        <f>AB11</f>
        <v>2</v>
      </c>
      <c r="Q17" s="117"/>
      <c r="R17" s="112">
        <f>AE13</f>
        <v>1</v>
      </c>
      <c r="S17" s="112"/>
      <c r="T17" s="6" t="str">
        <f>IF(ISBLANK(O49),"",IF(R17&gt;U17,"○",IF(R17&lt;U17,"×","△")))</f>
        <v>×</v>
      </c>
      <c r="U17" s="117">
        <f>AB13</f>
        <v>9</v>
      </c>
      <c r="V17" s="117"/>
      <c r="W17" s="112">
        <f>AE15</f>
        <v>1</v>
      </c>
      <c r="X17" s="112"/>
      <c r="Y17" s="6" t="str">
        <f>IF(ISBLANK(O61),"",IF(W17&gt;Z17,"○",IF(W17&lt;Z17,"×","△")))</f>
        <v>×</v>
      </c>
      <c r="Z17" s="117">
        <f>AB15</f>
        <v>6</v>
      </c>
      <c r="AA17" s="117"/>
      <c r="AB17" s="111"/>
      <c r="AC17" s="111"/>
      <c r="AD17" s="111"/>
      <c r="AE17" s="111"/>
      <c r="AF17" s="111"/>
      <c r="AG17" s="135" t="str">
        <f>IF(ISBLANK(O73),"",O73)</f>
        <v/>
      </c>
      <c r="AH17" s="135"/>
      <c r="AI17" s="7" t="str">
        <f>IF(ISBLANK(O73),"",IF(AG17&gt;AJ17,"○",IF(AG17&lt;AJ17,"×","△")))</f>
        <v/>
      </c>
      <c r="AJ17" s="136" t="str">
        <f>IF(ISBLANK(S73),"",S73)</f>
        <v/>
      </c>
      <c r="AK17" s="136"/>
      <c r="AL17" s="135"/>
      <c r="AM17" s="135"/>
      <c r="AN17" s="7"/>
      <c r="AO17" s="136"/>
      <c r="AP17" s="136"/>
      <c r="AQ17" s="132">
        <f>IF(ISBLANK($O$45),"",SUM(BD17*3+BE17))</f>
        <v>1</v>
      </c>
      <c r="AR17" s="132"/>
      <c r="AS17" s="132">
        <f>IF(ISBLANK($O$45),"",SUM(H17)+SUM(M17)+SUM(R17)+SUM(W17)+SUM(AB17)+SUM(AG17)+SUM(AL17))</f>
        <v>4</v>
      </c>
      <c r="AT17" s="132"/>
      <c r="AU17" s="140">
        <f>IF(ISBLANK($O$45),"",SUM(K17)+SUM(P17)+SUM(U17)+SUM(Z17)+SUM(AE17)+SUM(AJ17)+SUM(AO17))</f>
        <v>19</v>
      </c>
      <c r="AV17" s="141"/>
      <c r="AW17" s="132">
        <f>IF(ISBLANK(O45),"",AS17-AU17)</f>
        <v>-15</v>
      </c>
      <c r="AX17" s="132"/>
      <c r="AY17" s="132"/>
      <c r="AZ17" s="133">
        <f>IF(ISBLANK(S65),"",RANK($BF$9:$BF$18,$BF$9:$BF$18))</f>
        <v>5</v>
      </c>
      <c r="BA17" s="133"/>
      <c r="BB17" s="134">
        <f>IF(ISBLANK(O49),"",AQ17*10000+AW17*100+AS17)</f>
        <v>8504</v>
      </c>
      <c r="BD17" s="139">
        <f>COUNTIF(H17:AP18,"○")</f>
        <v>0</v>
      </c>
      <c r="BE17" s="139">
        <f>COUNTIF(H17:AP18,"△")</f>
        <v>1</v>
      </c>
      <c r="BF17" s="139">
        <f>SUM(AQ17*10000+AW17*100+AS17)</f>
        <v>8504</v>
      </c>
      <c r="BI17" s="137"/>
      <c r="BJ17" s="137"/>
      <c r="BK17" s="137"/>
      <c r="BL17" s="4"/>
    </row>
    <row r="18" spans="2:64" ht="14.25" x14ac:dyDescent="0.15">
      <c r="B18" s="138"/>
      <c r="C18" s="109"/>
      <c r="D18" s="109"/>
      <c r="E18" s="109"/>
      <c r="F18" s="109"/>
      <c r="G18" s="109"/>
      <c r="H18" s="112"/>
      <c r="I18" s="112"/>
      <c r="J18" s="42"/>
      <c r="K18" s="117"/>
      <c r="L18" s="117"/>
      <c r="M18" s="112"/>
      <c r="N18" s="112"/>
      <c r="O18" s="42"/>
      <c r="P18" s="117"/>
      <c r="Q18" s="117"/>
      <c r="R18" s="112"/>
      <c r="S18" s="112"/>
      <c r="T18" s="42"/>
      <c r="U18" s="117"/>
      <c r="V18" s="117"/>
      <c r="W18" s="112"/>
      <c r="X18" s="112"/>
      <c r="Y18" s="42"/>
      <c r="Z18" s="117"/>
      <c r="AA18" s="117"/>
      <c r="AB18" s="111"/>
      <c r="AC18" s="111"/>
      <c r="AD18" s="111"/>
      <c r="AE18" s="111"/>
      <c r="AF18" s="111"/>
      <c r="AG18" s="135"/>
      <c r="AH18" s="135"/>
      <c r="AI18" s="9"/>
      <c r="AJ18" s="136"/>
      <c r="AK18" s="136"/>
      <c r="AL18" s="135"/>
      <c r="AM18" s="135"/>
      <c r="AN18" s="9"/>
      <c r="AO18" s="136"/>
      <c r="AP18" s="136"/>
      <c r="AQ18" s="132"/>
      <c r="AR18" s="132"/>
      <c r="AS18" s="132"/>
      <c r="AT18" s="132"/>
      <c r="AU18" s="142"/>
      <c r="AV18" s="143"/>
      <c r="AW18" s="132"/>
      <c r="AX18" s="132"/>
      <c r="AY18" s="132"/>
      <c r="AZ18" s="133"/>
      <c r="BA18" s="133"/>
      <c r="BB18" s="134"/>
      <c r="BD18" s="139"/>
      <c r="BE18" s="139"/>
      <c r="BF18" s="139"/>
      <c r="BI18" s="137"/>
      <c r="BJ18" s="137"/>
      <c r="BK18" s="137"/>
      <c r="BL18" s="4"/>
    </row>
    <row r="19" spans="2:64" ht="14.25" thickBot="1" x14ac:dyDescent="0.2">
      <c r="B19" s="138"/>
      <c r="C19" s="147"/>
      <c r="D19" s="148"/>
      <c r="E19" s="148"/>
      <c r="F19" s="148"/>
      <c r="G19" s="148"/>
      <c r="H19" s="135"/>
      <c r="I19" s="135"/>
      <c r="J19" s="7"/>
      <c r="K19" s="136"/>
      <c r="L19" s="136"/>
      <c r="M19" s="135"/>
      <c r="N19" s="135"/>
      <c r="O19" s="7"/>
      <c r="P19" s="136"/>
      <c r="Q19" s="136"/>
      <c r="R19" s="135"/>
      <c r="S19" s="135"/>
      <c r="T19" s="7"/>
      <c r="U19" s="136"/>
      <c r="V19" s="136"/>
      <c r="W19" s="135"/>
      <c r="X19" s="135"/>
      <c r="Y19" s="7"/>
      <c r="Z19" s="136"/>
      <c r="AA19" s="136"/>
      <c r="AB19" s="144" t="str">
        <f>AJ17</f>
        <v/>
      </c>
      <c r="AC19" s="144"/>
      <c r="AD19" s="7" t="str">
        <f>IF(ISBLANK(O73),"",IF(AB19&gt;AE19,"○",IF(AB19&lt;AE19,"×","△")))</f>
        <v/>
      </c>
      <c r="AE19" s="145" t="str">
        <f>AG17</f>
        <v/>
      </c>
      <c r="AF19" s="145"/>
      <c r="AG19" s="146"/>
      <c r="AH19" s="146"/>
      <c r="AI19" s="146"/>
      <c r="AJ19" s="146"/>
      <c r="AK19" s="146"/>
      <c r="AL19" s="135"/>
      <c r="AM19" s="135"/>
      <c r="AN19" s="7"/>
      <c r="AO19" s="136"/>
      <c r="AP19" s="136"/>
      <c r="AQ19" s="149"/>
      <c r="AR19" s="132"/>
      <c r="AS19" s="132"/>
      <c r="AT19" s="132"/>
      <c r="AU19" s="132"/>
      <c r="AV19" s="132"/>
      <c r="AW19" s="132"/>
      <c r="AX19" s="132"/>
      <c r="AY19" s="132"/>
      <c r="AZ19" s="133"/>
      <c r="BA19" s="133"/>
      <c r="BB19" s="134">
        <f>IF(ISBLANK(S49),"",AQ19*10000+AW19*100+AS19)</f>
        <v>0</v>
      </c>
      <c r="BD19" s="139">
        <f>COUNTIF(H19:AP20,"○")</f>
        <v>0</v>
      </c>
      <c r="BE19" s="139">
        <f>COUNTIF(H19:AP20,"△")</f>
        <v>0</v>
      </c>
      <c r="BF19" s="139">
        <f>SUM(AQ19*10000+AW19*100+AS19)</f>
        <v>0</v>
      </c>
      <c r="BI19" s="137"/>
      <c r="BJ19" s="137"/>
      <c r="BK19" s="137"/>
      <c r="BL19" s="4"/>
    </row>
    <row r="20" spans="2:64" ht="14.25" x14ac:dyDescent="0.15">
      <c r="B20" s="138"/>
      <c r="C20" s="148"/>
      <c r="D20" s="148"/>
      <c r="E20" s="148"/>
      <c r="F20" s="148"/>
      <c r="G20" s="148"/>
      <c r="H20" s="135"/>
      <c r="I20" s="135"/>
      <c r="J20" s="10"/>
      <c r="K20" s="136"/>
      <c r="L20" s="136"/>
      <c r="M20" s="135"/>
      <c r="N20" s="135"/>
      <c r="O20" s="10"/>
      <c r="P20" s="136"/>
      <c r="Q20" s="136"/>
      <c r="R20" s="135"/>
      <c r="S20" s="135"/>
      <c r="T20" s="10"/>
      <c r="U20" s="136"/>
      <c r="V20" s="136"/>
      <c r="W20" s="135"/>
      <c r="X20" s="135"/>
      <c r="Y20" s="10"/>
      <c r="Z20" s="136"/>
      <c r="AA20" s="136"/>
      <c r="AB20" s="144"/>
      <c r="AC20" s="144"/>
      <c r="AD20" s="10"/>
      <c r="AE20" s="145"/>
      <c r="AF20" s="145"/>
      <c r="AG20" s="146"/>
      <c r="AH20" s="146"/>
      <c r="AI20" s="146"/>
      <c r="AJ20" s="146"/>
      <c r="AK20" s="146"/>
      <c r="AL20" s="135"/>
      <c r="AM20" s="135"/>
      <c r="AN20" s="9"/>
      <c r="AO20" s="136"/>
      <c r="AP20" s="13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133"/>
      <c r="BB20" s="134"/>
      <c r="BD20" s="139"/>
      <c r="BE20" s="139"/>
      <c r="BF20" s="139"/>
      <c r="BI20" s="137"/>
      <c r="BJ20" s="137"/>
      <c r="BK20" s="137"/>
      <c r="BL20" s="4"/>
    </row>
    <row r="21" spans="2:64" ht="14.25" thickBot="1" x14ac:dyDescent="0.2">
      <c r="B21" s="138"/>
      <c r="C21" s="147"/>
      <c r="D21" s="148"/>
      <c r="E21" s="148"/>
      <c r="F21" s="148"/>
      <c r="G21" s="148"/>
      <c r="H21" s="135" t="str">
        <f>AO9</f>
        <v/>
      </c>
      <c r="I21" s="135"/>
      <c r="J21" s="7" t="str">
        <f>IF(ISBLANK(O55),"",IF(H21&gt;K21,"○",IF(H21&lt;K21,"×","△")))</f>
        <v/>
      </c>
      <c r="K21" s="136" t="str">
        <f>AL9</f>
        <v/>
      </c>
      <c r="L21" s="136"/>
      <c r="M21" s="135"/>
      <c r="N21" s="135"/>
      <c r="O21" s="7"/>
      <c r="P21" s="136"/>
      <c r="Q21" s="136"/>
      <c r="R21" s="135"/>
      <c r="S21" s="135"/>
      <c r="T21" s="7"/>
      <c r="U21" s="136"/>
      <c r="V21" s="136"/>
      <c r="W21" s="135"/>
      <c r="X21" s="135"/>
      <c r="Y21" s="7"/>
      <c r="Z21" s="136"/>
      <c r="AA21" s="136"/>
      <c r="AB21" s="144"/>
      <c r="AC21" s="144"/>
      <c r="AD21" s="7"/>
      <c r="AE21" s="145"/>
      <c r="AF21" s="145"/>
      <c r="AG21" s="135"/>
      <c r="AH21" s="135"/>
      <c r="AI21" s="7"/>
      <c r="AJ21" s="136"/>
      <c r="AK21" s="136"/>
      <c r="AL21" s="146"/>
      <c r="AM21" s="146"/>
      <c r="AN21" s="146"/>
      <c r="AO21" s="146"/>
      <c r="AP21" s="146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33"/>
      <c r="BB21" s="134">
        <f>IF(ISBLANK(S51),"",AQ21*10000+AW21*100+AS21)</f>
        <v>0</v>
      </c>
      <c r="BD21" s="139">
        <f>COUNTIF(H21:AP22,"○")</f>
        <v>0</v>
      </c>
      <c r="BE21" s="139">
        <f>COUNTIF(H21:AP22,"△")</f>
        <v>0</v>
      </c>
      <c r="BF21" s="139">
        <f>SUM(AQ21*10000+AW21*100+AS21)</f>
        <v>0</v>
      </c>
      <c r="BI21" s="137"/>
      <c r="BJ21" s="137"/>
      <c r="BK21" s="137"/>
      <c r="BL21" s="4"/>
    </row>
    <row r="22" spans="2:64" ht="14.25" x14ac:dyDescent="0.15">
      <c r="B22" s="138"/>
      <c r="C22" s="148"/>
      <c r="D22" s="148"/>
      <c r="E22" s="148"/>
      <c r="F22" s="148"/>
      <c r="G22" s="148"/>
      <c r="H22" s="135"/>
      <c r="I22" s="135"/>
      <c r="J22" s="10"/>
      <c r="K22" s="136"/>
      <c r="L22" s="136"/>
      <c r="M22" s="135"/>
      <c r="N22" s="135"/>
      <c r="O22" s="10"/>
      <c r="P22" s="136"/>
      <c r="Q22" s="136"/>
      <c r="R22" s="135"/>
      <c r="S22" s="135"/>
      <c r="T22" s="10"/>
      <c r="U22" s="136"/>
      <c r="V22" s="136"/>
      <c r="W22" s="135"/>
      <c r="X22" s="135"/>
      <c r="Y22" s="10"/>
      <c r="Z22" s="136"/>
      <c r="AA22" s="136"/>
      <c r="AB22" s="144"/>
      <c r="AC22" s="144"/>
      <c r="AD22" s="10"/>
      <c r="AE22" s="145"/>
      <c r="AF22" s="145"/>
      <c r="AG22" s="135"/>
      <c r="AH22" s="135"/>
      <c r="AI22" s="10"/>
      <c r="AJ22" s="136"/>
      <c r="AK22" s="136"/>
      <c r="AL22" s="146"/>
      <c r="AM22" s="146"/>
      <c r="AN22" s="146"/>
      <c r="AO22" s="146"/>
      <c r="AP22" s="146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133"/>
      <c r="BB22" s="134"/>
      <c r="BD22" s="139"/>
      <c r="BE22" s="139"/>
      <c r="BF22" s="139"/>
      <c r="BI22" s="137"/>
      <c r="BJ22" s="137"/>
      <c r="BK22" s="137"/>
      <c r="BL22" s="4"/>
    </row>
    <row r="23" spans="2:64" ht="14.25" x14ac:dyDescent="0.15">
      <c r="B23" s="40"/>
      <c r="C23" s="5"/>
      <c r="D23" s="5"/>
      <c r="E23" s="5"/>
      <c r="F23" s="5"/>
      <c r="G23" s="5"/>
      <c r="H23" s="150">
        <f>IF(ISBLANK(#REF!),"",AZ9)</f>
        <v>2</v>
      </c>
      <c r="I23" s="150"/>
      <c r="J23" s="150"/>
      <c r="K23" s="150"/>
      <c r="L23" s="150"/>
      <c r="M23" s="151">
        <f>IF(ISBLANK(#REF!),"",AZ11)</f>
        <v>3</v>
      </c>
      <c r="N23" s="151"/>
      <c r="O23" s="151"/>
      <c r="P23" s="151"/>
      <c r="Q23" s="151"/>
      <c r="R23" s="151">
        <f>IF(ISBLANK(#REF!),"",AZ13)</f>
        <v>1</v>
      </c>
      <c r="S23" s="151"/>
      <c r="T23" s="151"/>
      <c r="U23" s="151"/>
      <c r="V23" s="151"/>
      <c r="W23" s="151">
        <f>IF(ISBLANK(#REF!),"",AZ15)</f>
        <v>4</v>
      </c>
      <c r="X23" s="151"/>
      <c r="Y23" s="151"/>
      <c r="Z23" s="151"/>
      <c r="AA23" s="151"/>
      <c r="AB23" s="151">
        <f>IF(ISBLANK(#REF!),"",AZ17)</f>
        <v>5</v>
      </c>
      <c r="AC23" s="151"/>
      <c r="AD23" s="151"/>
      <c r="AE23" s="151"/>
      <c r="AF23" s="151"/>
      <c r="AG23" s="151">
        <f>IF(ISBLANK(#REF!),"",AZ19)</f>
        <v>0</v>
      </c>
      <c r="AH23" s="151"/>
      <c r="AI23" s="151"/>
      <c r="AJ23" s="151"/>
      <c r="AK23" s="151"/>
      <c r="AL23" s="152">
        <f>IF(ISBLANK(#REF!),"",AZ21)</f>
        <v>0</v>
      </c>
      <c r="AM23" s="152"/>
      <c r="AN23" s="152"/>
      <c r="AO23" s="152"/>
      <c r="AP23" s="152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</row>
    <row r="24" spans="2:64" x14ac:dyDescent="0.15">
      <c r="B24" s="154" t="str">
        <f>IF(ISBLANK($K$2),"",$K$2)</f>
        <v>E</v>
      </c>
      <c r="C24" s="154"/>
      <c r="D24" s="154"/>
      <c r="E24" s="155" t="s">
        <v>17</v>
      </c>
      <c r="F24" s="155"/>
      <c r="G24" s="155"/>
      <c r="H24" s="156" t="str">
        <f>IF(ISBLANK(AZ9),"",IF(AZ9=1,C9,IF(AZ11=1,C11,IF(AZ13=1,C13,IF(AZ15=1,C15,IF(AZ17=1,C17,IF(AZ19=1,C19,)))))))</f>
        <v>青ダルマ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57" t="s">
        <v>10</v>
      </c>
      <c r="S24" s="157"/>
      <c r="T24" s="157"/>
      <c r="U24" s="158">
        <f>IF(ISBLANK(AZ9),"",IF(AZ9=1,AQ9,IF(AZ11=1,AQ11,IF(AZ13=1,AQ13,IF(AZ15=1,AQ15,IF(AZ17=1,AQ17,IF(AZ19=1,AQ19,)))))))</f>
        <v>12</v>
      </c>
      <c r="V24" s="158"/>
      <c r="W24" s="158"/>
      <c r="X24" s="159" t="s">
        <v>5</v>
      </c>
      <c r="Y24" s="159"/>
      <c r="Z24" s="159"/>
      <c r="AA24" s="158">
        <f>IF(ISBLANK(AZ9),"",IF(AZ9=1,AS9,IF(AZ11=1,AS11,IF(AZ13=1,AS13,IF(AZ15=1,AS15,IF(AZ17=1,AS17,IF(AZ19=1,AS19,)))))))</f>
        <v>21</v>
      </c>
      <c r="AB24" s="158"/>
      <c r="AC24" s="158"/>
      <c r="AD24" s="159" t="s">
        <v>1</v>
      </c>
      <c r="AE24" s="159"/>
      <c r="AF24" s="159"/>
      <c r="AG24" s="158">
        <f>IF(ISBLANK(AZ9),"",IF(AZ9=1,AU9,IF(AZ11=1,AU11,IF(AZ13=1,AU13,IF(AZ15=1,AU15,IF(AZ17=1,AU17,IF(AZ19=1,AU19,)))))))</f>
        <v>3</v>
      </c>
      <c r="AH24" s="158"/>
      <c r="AI24" s="158"/>
      <c r="AJ24" s="159" t="s">
        <v>6</v>
      </c>
      <c r="AK24" s="159"/>
      <c r="AL24" s="159"/>
      <c r="AM24" s="160">
        <f>IF(ISBLANK(AZ9),"",IF(AZ9=1,AW9,IF(AZ11=1,AW11,IF(AZ13=1,AW13,IF(AZ15=1,AW15,IF(AZ17=1,AW17,IF(AZ19=1,AW19,)))))))</f>
        <v>18</v>
      </c>
      <c r="AN24" s="161"/>
      <c r="AO24" s="162"/>
      <c r="BI24" s="41"/>
      <c r="BJ24" s="41"/>
      <c r="BK24" s="41"/>
    </row>
    <row r="25" spans="2:64" x14ac:dyDescent="0.15">
      <c r="B25" s="154"/>
      <c r="C25" s="154"/>
      <c r="D25" s="154"/>
      <c r="E25" s="155"/>
      <c r="F25" s="155"/>
      <c r="G25" s="155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57"/>
      <c r="S25" s="157"/>
      <c r="T25" s="157"/>
      <c r="U25" s="158"/>
      <c r="V25" s="158"/>
      <c r="W25" s="158"/>
      <c r="X25" s="159"/>
      <c r="Y25" s="159"/>
      <c r="Z25" s="159"/>
      <c r="AA25" s="158"/>
      <c r="AB25" s="158"/>
      <c r="AC25" s="158"/>
      <c r="AD25" s="159"/>
      <c r="AE25" s="159"/>
      <c r="AF25" s="159"/>
      <c r="AG25" s="158"/>
      <c r="AH25" s="158"/>
      <c r="AI25" s="158"/>
      <c r="AJ25" s="159"/>
      <c r="AK25" s="159"/>
      <c r="AL25" s="159"/>
      <c r="AM25" s="163"/>
      <c r="AN25" s="164"/>
      <c r="AO25" s="165"/>
      <c r="BI25" s="41"/>
      <c r="BJ25" s="41"/>
      <c r="BK25" s="41"/>
    </row>
    <row r="26" spans="2:64" x14ac:dyDescent="0.15">
      <c r="B26" s="154"/>
      <c r="C26" s="154"/>
      <c r="D26" s="154"/>
      <c r="E26" s="166" t="s">
        <v>18</v>
      </c>
      <c r="F26" s="166"/>
      <c r="G26" s="166"/>
      <c r="H26" s="156" t="str">
        <f>IF(ISBLANK(AZ9),"",IF(AZ9=2,C9,IF(AZ11=2,C11,IF(AZ13=2,C13,IF(AZ15=2,C15,IF(AZ17=2,C17,IF(AZ19=2,C19,)))))))</f>
        <v>インフィニ西部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67" t="s">
        <v>10</v>
      </c>
      <c r="S26" s="167"/>
      <c r="T26" s="167"/>
      <c r="U26" s="158">
        <f>IF(ISBLANK(AZ9),"",IF(AZ9=2,AQ9,IF(AZ11=2,AQ11,IF(AZ13=2,AQ13,IF(AZ15=2,AQ15,IF(AZ17=2,AQ17,IF(AZ19=2,AQ19,)))))))</f>
        <v>9</v>
      </c>
      <c r="V26" s="158"/>
      <c r="W26" s="158"/>
      <c r="X26" s="168" t="s">
        <v>5</v>
      </c>
      <c r="Y26" s="168"/>
      <c r="Z26" s="168"/>
      <c r="AA26" s="158">
        <f>IF(ISBLANK(AZ9),"",IF(AZ9=2,AS9,IF(AZ11=2,AS11,IF(AZ13=2,AS13,IF(AZ15=2,AS15,IF(AZ17=2,AS17,IF(AZ19=2,AS19,)))))))</f>
        <v>7</v>
      </c>
      <c r="AB26" s="158"/>
      <c r="AC26" s="158"/>
      <c r="AD26" s="168" t="s">
        <v>1</v>
      </c>
      <c r="AE26" s="168"/>
      <c r="AF26" s="168"/>
      <c r="AG26" s="158">
        <f>IF(ISBLANK(AZ9),"",IF(AZ9=2,AU9,IF(AZ11=2,AU11,IF(AZ13=2,AU13,IF(AZ15=2,AU15,IF(AZ17=2,AU17,IF(AZ19=2,AU19,)))))))</f>
        <v>4</v>
      </c>
      <c r="AH26" s="158"/>
      <c r="AI26" s="158"/>
      <c r="AJ26" s="168" t="s">
        <v>6</v>
      </c>
      <c r="AK26" s="168"/>
      <c r="AL26" s="168"/>
      <c r="AM26" s="160">
        <f>IF(ISBLANK(AZ9),"",IF(AZ9=2,AW9,IF(AZ11=2,AW11,IF(AZ13=2,AW13,IF(AZ15=2,AW15,IF(AZ17=2,AW17,IF(AZ19=2,AW19,)))))))</f>
        <v>3</v>
      </c>
      <c r="AN26" s="161"/>
      <c r="AO26" s="162"/>
      <c r="BI26" s="41"/>
      <c r="BJ26" s="41"/>
      <c r="BK26" s="41"/>
    </row>
    <row r="27" spans="2:64" x14ac:dyDescent="0.15">
      <c r="B27" s="186" t="s">
        <v>8</v>
      </c>
      <c r="C27" s="186"/>
      <c r="D27" s="186"/>
      <c r="E27" s="166"/>
      <c r="F27" s="166"/>
      <c r="G27" s="166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67"/>
      <c r="S27" s="167"/>
      <c r="T27" s="167"/>
      <c r="U27" s="158"/>
      <c r="V27" s="158"/>
      <c r="W27" s="158"/>
      <c r="X27" s="168"/>
      <c r="Y27" s="168"/>
      <c r="Z27" s="168"/>
      <c r="AA27" s="158"/>
      <c r="AB27" s="158"/>
      <c r="AC27" s="158"/>
      <c r="AD27" s="168"/>
      <c r="AE27" s="168"/>
      <c r="AF27" s="168"/>
      <c r="AG27" s="158"/>
      <c r="AH27" s="158"/>
      <c r="AI27" s="158"/>
      <c r="AJ27" s="168"/>
      <c r="AK27" s="168"/>
      <c r="AL27" s="168"/>
      <c r="AM27" s="163"/>
      <c r="AN27" s="164"/>
      <c r="AO27" s="165"/>
      <c r="BD27" s="120" t="s">
        <v>15</v>
      </c>
      <c r="BE27" s="120" t="s">
        <v>16</v>
      </c>
      <c r="BF27" s="120" t="s">
        <v>19</v>
      </c>
      <c r="BI27" s="120" t="s">
        <v>10</v>
      </c>
      <c r="BJ27" s="120" t="s">
        <v>11</v>
      </c>
      <c r="BK27" s="120" t="s">
        <v>12</v>
      </c>
      <c r="BL27" s="120" t="s">
        <v>20</v>
      </c>
    </row>
    <row r="28" spans="2:64" x14ac:dyDescent="0.15">
      <c r="B28" s="186"/>
      <c r="C28" s="186"/>
      <c r="D28" s="186"/>
      <c r="E28" s="169" t="s">
        <v>7</v>
      </c>
      <c r="F28" s="170"/>
      <c r="G28" s="170"/>
      <c r="H28" s="173" t="str">
        <f>IF(ISBLANK(AZ9),"",IF(AZ9=3,C9,IF(AZ11=3,C11,IF(AZ13=3,C13,IF(AZ15=3,C15,IF(AZ17=3,C17,IF(AZ19=3,C19,)))))))</f>
        <v>西FC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5" t="s">
        <v>4</v>
      </c>
      <c r="S28" s="175"/>
      <c r="T28" s="175"/>
      <c r="U28" s="158">
        <f>IF(ISBLANK(AZ9),"",IF(AZ9=3,AQ9,IF(AZ11=3,AQ11,IF(AZ13=3,AQ13,IF(AZ15=3,AQ15,IF(AZ17=3,AQ17,IF(AZ19=3,AQ19,)))))))</f>
        <v>4</v>
      </c>
      <c r="V28" s="158"/>
      <c r="W28" s="158"/>
      <c r="X28" s="175" t="s">
        <v>5</v>
      </c>
      <c r="Y28" s="175"/>
      <c r="Z28" s="175"/>
      <c r="AA28" s="158">
        <f>IF(ISBLANK(AZ9),"",IF(AZ9=3,AS9,IF(AZ11=3,AS11,IF(AZ13=3,AS13,IF(AZ15=3,AS15,IF(AZ17=3,AS17,IF(AZ19=3,AS19,)))))))</f>
        <v>8</v>
      </c>
      <c r="AB28" s="158"/>
      <c r="AC28" s="158"/>
      <c r="AD28" s="175" t="s">
        <v>1</v>
      </c>
      <c r="AE28" s="175"/>
      <c r="AF28" s="175"/>
      <c r="AG28" s="158">
        <f>IF(ISBLANK(AZ9),"",IF(AZ9=3,AU9,IF(AZ11=3,AU11,IF(AZ13=3,AU13,IF(AZ15=3,AU15,IF(AZ17=3,AU17,IF(AZ19=3,AU19,)))))))</f>
        <v>10</v>
      </c>
      <c r="AH28" s="158"/>
      <c r="AI28" s="158"/>
      <c r="AJ28" s="175" t="s">
        <v>6</v>
      </c>
      <c r="AK28" s="175"/>
      <c r="AL28" s="175"/>
      <c r="AM28" s="176">
        <f>IF(ISBLANK(AZ9),"",IF(AZ9=3,AW9,IF(AZ11=3,AW11,IF(AZ13=3,AW13,IF(AZ15=3,AW15,IF(AZ17=3,AW17,IF(AZ19=3,AW19,)))))))</f>
        <v>-2</v>
      </c>
      <c r="AN28" s="177"/>
      <c r="AO28" s="178"/>
      <c r="AP28" s="182">
        <v>0</v>
      </c>
      <c r="AQ28" s="183"/>
      <c r="AR28" s="183" t="e">
        <f>NA()</f>
        <v>#N/A</v>
      </c>
      <c r="AS28" s="184"/>
      <c r="AT28" s="184"/>
      <c r="AU28" s="184"/>
      <c r="AV28" s="184"/>
      <c r="AW28" s="184"/>
      <c r="AX28" s="184"/>
      <c r="AY28" s="184"/>
      <c r="AZ28" s="184"/>
      <c r="BA28" s="184"/>
      <c r="BD28" s="120"/>
      <c r="BE28" s="120"/>
      <c r="BF28" s="120"/>
      <c r="BI28" s="120"/>
      <c r="BJ28" s="120"/>
      <c r="BK28" s="120"/>
      <c r="BL28" s="120"/>
    </row>
    <row r="29" spans="2:64" x14ac:dyDescent="0.15">
      <c r="B29" s="186"/>
      <c r="C29" s="186"/>
      <c r="D29" s="186"/>
      <c r="E29" s="171"/>
      <c r="F29" s="172"/>
      <c r="G29" s="172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5"/>
      <c r="S29" s="175"/>
      <c r="T29" s="175"/>
      <c r="U29" s="158"/>
      <c r="V29" s="158"/>
      <c r="W29" s="158"/>
      <c r="X29" s="175"/>
      <c r="Y29" s="175"/>
      <c r="Z29" s="175"/>
      <c r="AA29" s="158"/>
      <c r="AB29" s="158"/>
      <c r="AC29" s="158"/>
      <c r="AD29" s="175"/>
      <c r="AE29" s="175"/>
      <c r="AF29" s="175"/>
      <c r="AG29" s="158"/>
      <c r="AH29" s="158"/>
      <c r="AI29" s="158"/>
      <c r="AJ29" s="175"/>
      <c r="AK29" s="175"/>
      <c r="AL29" s="175"/>
      <c r="AM29" s="179"/>
      <c r="AN29" s="180"/>
      <c r="AO29" s="181"/>
      <c r="AP29" s="182"/>
      <c r="AQ29" s="183"/>
      <c r="AR29" s="183"/>
      <c r="AS29" s="184"/>
      <c r="AT29" s="184"/>
      <c r="AU29" s="184"/>
      <c r="AV29" s="184"/>
      <c r="AW29" s="184"/>
      <c r="AX29" s="184"/>
      <c r="AY29" s="184"/>
      <c r="AZ29" s="184"/>
      <c r="BA29" s="184"/>
      <c r="BD29" s="120"/>
      <c r="BE29" s="120"/>
      <c r="BF29" s="120"/>
      <c r="BI29" s="120"/>
      <c r="BJ29" s="120"/>
      <c r="BK29" s="120"/>
      <c r="BL29" s="120"/>
    </row>
    <row r="30" spans="2:64" x14ac:dyDescent="0.15">
      <c r="B30" s="193"/>
      <c r="C30" s="193"/>
      <c r="D30" s="193"/>
      <c r="E30" s="193"/>
      <c r="F30" s="193"/>
      <c r="G30" s="193"/>
      <c r="H30" s="185">
        <f>IF(H23=7,IF($AZ$9=3,H9,IF($AZ$11=3,H11,IF($AZ$13=3,H13,IF($AZ$15=3,H15,IF($AZ$17=3,H17,IF($AZ$19=3,H19,IF($AZ$21=3,H21,""))))))),0)</f>
        <v>0</v>
      </c>
      <c r="I30" s="185"/>
      <c r="J30" s="11" t="str">
        <f>IF(H23=7,IF($AZ$9=3,J9,IF($AZ$11=3,J11,IF($AZ$13=3,J13,IF($AZ$15=3,J15,IF($AZ$17=3,J17,IF($AZ$19=3,J19,IF($AZ$21=3,J21,""))))))),"")</f>
        <v/>
      </c>
      <c r="K30" s="185">
        <f>IF(H23=7,IF($AZ$9=3,K9,IF($AZ$11=3,K11,IF($AZ$13=3,K13,IF($AZ$15=3,K15,IF($AZ$17=3,K17,IF($AZ$19=3,K19,IF($AZ$21=3,K21,""))))))),0)</f>
        <v>0</v>
      </c>
      <c r="L30" s="185"/>
      <c r="M30" s="185">
        <f>IF(M23=7,IF($AZ$9=3,M9,IF($AZ$11=3,M11,IF($AZ$13=3,M13,IF($AZ$15=3,M15,IF($AZ$17=3,M17,IF($AZ$19=3,M19,IF($AZ$21=3,M21,""))))))),0)</f>
        <v>0</v>
      </c>
      <c r="N30" s="185"/>
      <c r="O30" s="11" t="str">
        <f>IF(M23=7,IF($AZ$9=3,O9,IF($AZ$11=3,O11,IF($AZ$13=3,O13,IF($AZ$15=3,O15,IF($AZ$17=3,O17,IF($AZ$19=3,O19,IF($AZ$21=3,O21,""))))))),"")</f>
        <v/>
      </c>
      <c r="P30" s="185">
        <f>IF(M23=7,IF($AZ$9=3,P9,IF($AZ$11=3,P11,IF($AZ$13=3,P13,IF($AZ$15=3,P15,IF($AZ$17=3,P17,IF($AZ$19=3,P19,IF($AZ$21=3,P21,""))))))),0)</f>
        <v>0</v>
      </c>
      <c r="Q30" s="185"/>
      <c r="R30" s="185">
        <f>IF(R23=7,IF($AZ$9=3,R9,IF($AZ$11=3,R11,IF($AZ$13=3,R13,IF($AZ$15=3,R15,IF($AZ$17=3,R17,IF($AZ$19=3,R19,IF($AZ$21=3,R21,""))))))),0)</f>
        <v>0</v>
      </c>
      <c r="S30" s="185"/>
      <c r="T30" s="11" t="str">
        <f>IF(R23=7,IF($AZ$9=3,T9,IF($AZ$11=3,T11,IF($AZ$13=3,T13,IF($AZ$15=3,T15,IF($AZ$17=3,T17,IF($AZ$19=3,T19,IF($AZ$21=3,T21,""))))))),"")</f>
        <v/>
      </c>
      <c r="U30" s="185">
        <f>IF(R23=7,IF($AZ$9=3,U9,IF($AZ$11=3,U11,IF($AZ$13=3,U13,IF($AZ$15=3,U15,IF($AZ$17=3,U17,IF($AZ$19=3,U19,IF($AZ$21=3,U21,""))))))),0)</f>
        <v>0</v>
      </c>
      <c r="V30" s="185"/>
      <c r="W30" s="185">
        <f>IF(W23=7,IF($AZ$9=3,W9,IF($AZ$11=3,W11,IF($AZ$13=3,W13,IF($AZ$15=3,W15,IF($AZ$17=3,W17,IF($AZ$19=3,W19,IF($AZ$21=3,W21,""))))))),0)</f>
        <v>0</v>
      </c>
      <c r="X30" s="185"/>
      <c r="Y30" s="11" t="str">
        <f>IF(W23=7,IF($AZ$9=3,Y9,IF($AZ$11=3,Y11,IF($AZ$13=3,Y13,IF($AZ$15=3,Y15,IF($AZ$17=3,Y17,IF($AZ$19=3,Y19,IF($AZ$21=3,Y21,""))))))),"")</f>
        <v/>
      </c>
      <c r="Z30" s="185">
        <f>IF(W23=7,IF($AZ$9=3,Z9,IF($AZ$11=3,Z11,IF($AZ$13=3,Z13,IF($AZ$15=3,Z15,IF($AZ$17=3,Z17,IF($AZ$19=3,Z19,IF($AZ$21=3,Z21,""))))))),0)</f>
        <v>0</v>
      </c>
      <c r="AA30" s="185"/>
      <c r="AB30" s="185">
        <f>IF(AB23=7,IF($AZ$9=3,AB9,IF($AZ$11=3,AB11,IF($AZ$13=3,AB13,IF($AZ$15=3,AB15,IF($AZ$17=3,AB17,IF($AZ$19=3,AB19,IF($AZ$21=3,AB21,""))))))),0)</f>
        <v>0</v>
      </c>
      <c r="AC30" s="185"/>
      <c r="AD30" s="11" t="str">
        <f>IF(AB23=7,IF($AZ$9=3,AD9,IF($AZ$11=3,AD11,IF($AZ$13=3,AD13,IF($AZ$15=3,AD15,IF($AZ$17=3,AD17,IF($AZ$19=3,AD19,IF($AZ$21=3,AD21,""))))))),"")</f>
        <v/>
      </c>
      <c r="AE30" s="185">
        <f>IF(AB23=7,IF($AZ$9=3,AE9,IF($AZ$11=3,AE11,IF($AZ$13=3,AE13,IF($AZ$15=3,AE15,IF($AZ$17=3,AE17,IF($AZ$19=3,AE19,IF($AZ$21=3,AE21,""))))))),0)</f>
        <v>0</v>
      </c>
      <c r="AF30" s="185"/>
      <c r="AG30" s="185">
        <f>IF(AG23=7,IF($AZ$9=3,AG9,IF($AZ$11=3,AG11,IF($AZ$13=3,AG13,IF($AZ$15=3,AG15,IF($AZ$17=3,AG17,IF($AZ$19=3,AG19,IF($AZ$21=3,AG21,""))))))),0)</f>
        <v>0</v>
      </c>
      <c r="AH30" s="185"/>
      <c r="AI30" s="11" t="str">
        <f>IF(AG23=7,IF($AZ$9=3,AI9,IF($AZ$11=3,AI11,IF($AZ$13=3,AI13,IF($AZ$15=3,AI15,IF($AZ$17=3,AI17,IF($AZ$19=3,AI19,IF($AZ$21=3,AI21,""))))))),"")</f>
        <v/>
      </c>
      <c r="AJ30" s="185">
        <f>IF(AG23=7,IF($AZ$9=3,AJ9,IF($AZ$11=3,AJ11,IF($AZ$13=3,AJ13,IF($AZ$15=3,AJ15,IF($AZ$17=3,AJ17,IF($AZ$19=3,AJ19,IF($AZ$21=3,AJ21,""))))))),0)</f>
        <v>0</v>
      </c>
      <c r="AK30" s="185"/>
      <c r="AL30" s="185">
        <f>IF(AL23=7,IF($AZ$9=3,AL9,IF($AZ$11=3,AL11,IF($AZ$13=3,AL13,IF($AZ$15=3,AL15,IF($AZ$17=3,AL17,IF($AZ$19=3,AL19,IF($AZ$21=3,AL21,""))))))),0)</f>
        <v>0</v>
      </c>
      <c r="AM30" s="185"/>
      <c r="AN30" s="11" t="str">
        <f>IF(AL23=7,IF($AZ$9=3,AN9,IF($AZ$11=3,AN11,IF($AZ$13=3,AN13,IF($AZ$15=3,AN15,IF($AZ$17=3,AN17,IF($AZ$19=3,AN19,IF($AZ$21=3,AN21,""))))))),"")</f>
        <v/>
      </c>
      <c r="AO30" s="185">
        <f>IF(AL23=7,IF($AZ$9=3,AO9,IF($AZ$11=3,AO11,IF($AZ$13=3,AO13,IF($AZ$15=3,AO15,IF($AZ$17=3,AO17,IF($AZ$19=3,AO19,IF($AZ$21=3,AO21,""))))))),0)</f>
        <v>0</v>
      </c>
      <c r="AP30" s="190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D30" s="139">
        <f>COUNTIF(H30:AP31,"○")</f>
        <v>0</v>
      </c>
      <c r="BE30" s="139">
        <f>COUNTIF(C30:AL31,"△")</f>
        <v>0</v>
      </c>
      <c r="BF30" s="139">
        <f>COUNTIF(C30:AK31,"×")</f>
        <v>0</v>
      </c>
      <c r="BI30" s="132">
        <f>IF(ISBLANK($O$45),"",SUM(BD30*3+BE30))</f>
        <v>0</v>
      </c>
      <c r="BJ30" s="132">
        <f>($H$30+$M$30+$R$30+$W$30+$AB$30+$AG$30+$AL$30)</f>
        <v>0</v>
      </c>
      <c r="BK30" s="139">
        <f>K30+P30+U30+Z30+AE30+AJ30+AO30</f>
        <v>0</v>
      </c>
      <c r="BL30" s="120" t="s">
        <v>21</v>
      </c>
    </row>
    <row r="31" spans="2:64" x14ac:dyDescent="0.15">
      <c r="B31" s="193"/>
      <c r="C31" s="193"/>
      <c r="D31" s="193"/>
      <c r="E31" s="193"/>
      <c r="F31" s="193"/>
      <c r="G31" s="193"/>
      <c r="H31" s="185"/>
      <c r="I31" s="185"/>
      <c r="J31" s="12"/>
      <c r="K31" s="185"/>
      <c r="L31" s="185"/>
      <c r="M31" s="185"/>
      <c r="N31" s="185"/>
      <c r="O31" s="12"/>
      <c r="P31" s="185"/>
      <c r="Q31" s="185"/>
      <c r="R31" s="185"/>
      <c r="S31" s="185"/>
      <c r="T31" s="12"/>
      <c r="U31" s="185"/>
      <c r="V31" s="185"/>
      <c r="W31" s="185"/>
      <c r="X31" s="185"/>
      <c r="Y31" s="12"/>
      <c r="Z31" s="185"/>
      <c r="AA31" s="185"/>
      <c r="AB31" s="185"/>
      <c r="AC31" s="185"/>
      <c r="AD31" s="12"/>
      <c r="AE31" s="185"/>
      <c r="AF31" s="185"/>
      <c r="AG31" s="185"/>
      <c r="AH31" s="185"/>
      <c r="AI31" s="12"/>
      <c r="AJ31" s="185"/>
      <c r="AK31" s="185"/>
      <c r="AL31" s="185"/>
      <c r="AM31" s="185"/>
      <c r="AN31" s="12"/>
      <c r="AO31" s="185"/>
      <c r="AP31" s="185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D31" s="139"/>
      <c r="BE31" s="139"/>
      <c r="BF31" s="139"/>
      <c r="BI31" s="132"/>
      <c r="BJ31" s="132"/>
      <c r="BK31" s="139"/>
      <c r="BL31" s="120"/>
    </row>
    <row r="32" spans="2:64" x14ac:dyDescent="0.15">
      <c r="B32" s="187" t="s">
        <v>22</v>
      </c>
      <c r="C32" s="187"/>
      <c r="D32" s="187"/>
      <c r="E32" s="188"/>
      <c r="F32" s="188"/>
      <c r="G32" s="188"/>
      <c r="H32" s="189" t="s">
        <v>2</v>
      </c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I32" s="118" t="e">
        <f>IF(#REF!="","",IF($AZ$9=3,$AQ$9,IF($AZ$11=3,$AQ$11,IF($AZ$13=3,$AQ$13,IF($AZ$15=3,$AQ$15,IF($AZ$17=3,$AQ$17,IF($AZ$19=3,$AQ$19,IF($AZ$21=3,$AQ$21,""))))))))</f>
        <v>#REF!</v>
      </c>
      <c r="BJ32" s="118" t="e">
        <f>IF(#REF!="","",IF($AZ$9=3,$AS$9,IF($AZ$11=3,$AS$11,IF($AZ$13=3,$AS$13,IF($AZ$15=3,$AS$15,IF($AZ$17=3,$AS$17,IF($AZ$19=3,$AS$19,IF($AZ$21=3,$AS$21,""))))))))</f>
        <v>#REF!</v>
      </c>
      <c r="BK32" s="118" t="e">
        <f>IF(#REF!="","",IF($AZ$9=3,$AU$9,IF($AZ$11=3,$AU$11,IF($AZ$13=3,$AU$13,IF($AZ$15=3,$AU$15,IF($AZ$17=3,$AU$17,IF($AZ$19=3,$AU$19,IF($AZ$21=3,$AU$21,""))))))))</f>
        <v>#REF!</v>
      </c>
      <c r="BL32" s="118" t="e">
        <f>IF(#REF!="","",IF($AZ$9=3,$C$9,IF($AZ$11=3,$C$11,IF($AZ$13=3,$C$13,IF($AZ$15=3,$C$15,IF($AZ$17=3,$C$17,IF($AZ$19=3,$C$19,IF($AZ$21=3,$C$21,""))))))))</f>
        <v>#REF!</v>
      </c>
    </row>
    <row r="33" spans="2:64" x14ac:dyDescent="0.15">
      <c r="B33" s="187"/>
      <c r="C33" s="187"/>
      <c r="D33" s="187"/>
      <c r="E33" s="188"/>
      <c r="F33" s="188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I33" s="118"/>
      <c r="BJ33" s="118"/>
      <c r="BK33" s="118"/>
      <c r="BL33" s="118"/>
    </row>
    <row r="34" spans="2:64" x14ac:dyDescent="0.15">
      <c r="B34" s="187"/>
      <c r="C34" s="187"/>
      <c r="D34" s="187"/>
      <c r="E34" s="188"/>
      <c r="F34" s="188"/>
      <c r="G34" s="188"/>
      <c r="H34" s="189" t="s">
        <v>3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G34" s="13"/>
      <c r="BH34" s="120" t="s">
        <v>23</v>
      </c>
      <c r="BI34" s="120" t="e">
        <f>BI32-BI30</f>
        <v>#REF!</v>
      </c>
      <c r="BJ34" s="120" t="e">
        <f>BJ32-BJ30</f>
        <v>#REF!</v>
      </c>
      <c r="BK34" s="120" t="e">
        <f>BK32-BK30</f>
        <v>#REF!</v>
      </c>
    </row>
    <row r="35" spans="2:64" x14ac:dyDescent="0.15">
      <c r="B35" s="187"/>
      <c r="C35" s="187"/>
      <c r="D35" s="187"/>
      <c r="E35" s="188"/>
      <c r="F35" s="188"/>
      <c r="G35" s="188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G35" s="13"/>
      <c r="BH35" s="120"/>
      <c r="BI35" s="120"/>
      <c r="BJ35" s="120"/>
      <c r="BK35" s="120"/>
    </row>
    <row r="36" spans="2:64" x14ac:dyDescent="0.15">
      <c r="B36" s="187"/>
      <c r="C36" s="187"/>
      <c r="D36" s="187"/>
      <c r="E36" s="188"/>
      <c r="F36" s="188"/>
      <c r="G36" s="188"/>
      <c r="H36" s="192" t="s">
        <v>39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</row>
    <row r="37" spans="2:64" x14ac:dyDescent="0.15">
      <c r="B37" s="187"/>
      <c r="C37" s="187"/>
      <c r="D37" s="187"/>
      <c r="E37" s="188"/>
      <c r="F37" s="188"/>
      <c r="G37" s="188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</row>
    <row r="38" spans="2:64" x14ac:dyDescent="0.15">
      <c r="B38" s="187"/>
      <c r="C38" s="187"/>
      <c r="D38" s="187"/>
      <c r="E38" s="188"/>
      <c r="F38" s="188"/>
      <c r="G38" s="188"/>
    </row>
    <row r="39" spans="2:64" x14ac:dyDescent="0.15">
      <c r="B39" s="187"/>
      <c r="C39" s="187"/>
      <c r="D39" s="187"/>
      <c r="E39" s="188"/>
      <c r="F39" s="188"/>
      <c r="G39" s="188"/>
    </row>
    <row r="40" spans="2:64" ht="21" x14ac:dyDescent="0.15">
      <c r="B40" s="43"/>
      <c r="C40" s="43"/>
      <c r="D40" s="43"/>
      <c r="E40" s="44"/>
      <c r="F40" s="44"/>
      <c r="G40" s="44"/>
      <c r="H40" s="194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</row>
    <row r="41" spans="2:64" x14ac:dyDescent="0.15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6" t="s">
        <v>37</v>
      </c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</row>
    <row r="42" spans="2:64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</row>
    <row r="43" spans="2:64" ht="13.5" customHeight="1" x14ac:dyDescent="0.15">
      <c r="B43" s="14"/>
      <c r="C43" s="197" t="s">
        <v>111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9" t="s">
        <v>36</v>
      </c>
      <c r="AI43" s="200"/>
      <c r="AJ43" s="200"/>
      <c r="AK43" s="200"/>
      <c r="AL43" s="200"/>
      <c r="AM43" s="200"/>
      <c r="AN43" s="14"/>
      <c r="AO43" s="14"/>
      <c r="AP43" s="14"/>
      <c r="AQ43" s="14"/>
      <c r="AR43" s="200" t="s">
        <v>24</v>
      </c>
      <c r="AS43" s="200"/>
      <c r="AT43" s="200"/>
      <c r="AU43" s="200"/>
      <c r="AV43" s="200"/>
      <c r="AW43" s="200"/>
    </row>
    <row r="44" spans="2:64" x14ac:dyDescent="0.15">
      <c r="B44" s="14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00"/>
      <c r="AI44" s="200"/>
      <c r="AJ44" s="200"/>
      <c r="AK44" s="200"/>
      <c r="AL44" s="200"/>
      <c r="AM44" s="200"/>
      <c r="AN44" s="14"/>
      <c r="AO44" s="14"/>
      <c r="AP44" s="14"/>
      <c r="AQ44" s="14"/>
      <c r="AR44" s="200"/>
      <c r="AS44" s="200"/>
      <c r="AT44" s="200"/>
      <c r="AU44" s="200"/>
      <c r="AV44" s="200"/>
      <c r="AW44" s="200"/>
    </row>
    <row r="45" spans="2:64" ht="13.5" customHeight="1" x14ac:dyDescent="0.15">
      <c r="B45" s="202" t="s">
        <v>25</v>
      </c>
      <c r="C45" s="202"/>
      <c r="D45" s="209" t="s">
        <v>40</v>
      </c>
      <c r="E45" s="204"/>
      <c r="F45" s="204"/>
      <c r="G45" s="204"/>
      <c r="H45" s="205"/>
      <c r="I45" s="210" t="str">
        <f>C9</f>
        <v>インフィニ西部</v>
      </c>
      <c r="J45" s="211"/>
      <c r="K45" s="211"/>
      <c r="L45" s="211"/>
      <c r="M45" s="211"/>
      <c r="N45" s="212"/>
      <c r="O45" s="207">
        <v>1</v>
      </c>
      <c r="P45" s="207"/>
      <c r="Q45" s="207"/>
      <c r="R45" s="17"/>
      <c r="S45" s="207">
        <v>2</v>
      </c>
      <c r="T45" s="207"/>
      <c r="U45" s="207"/>
      <c r="V45" s="206" t="str">
        <f>C13</f>
        <v>青ダルマ</v>
      </c>
      <c r="W45" s="206"/>
      <c r="X45" s="206"/>
      <c r="Y45" s="206"/>
      <c r="Z45" s="206"/>
      <c r="AA45" s="206"/>
      <c r="AB45" s="18"/>
      <c r="AC45" s="18"/>
      <c r="AD45" s="18"/>
      <c r="AE45" s="18"/>
      <c r="AF45" s="19"/>
      <c r="AG45" s="19"/>
      <c r="AH45" s="201" t="str">
        <f>C17</f>
        <v>倉賀野A</v>
      </c>
      <c r="AI45" s="201"/>
      <c r="AJ45" s="201"/>
      <c r="AK45" s="201"/>
      <c r="AL45" s="201"/>
      <c r="AM45" s="201"/>
      <c r="AN45" s="20"/>
      <c r="AO45" s="20"/>
      <c r="AP45" s="20"/>
      <c r="AQ45" s="20"/>
      <c r="AR45" s="201" t="str">
        <f>C11</f>
        <v>西FC</v>
      </c>
      <c r="AS45" s="201"/>
      <c r="AT45" s="201"/>
      <c r="AU45" s="201"/>
      <c r="AV45" s="201"/>
      <c r="AW45" s="201"/>
    </row>
    <row r="46" spans="2:64" x14ac:dyDescent="0.15">
      <c r="B46" s="202"/>
      <c r="C46" s="202"/>
      <c r="D46" s="204"/>
      <c r="E46" s="204"/>
      <c r="F46" s="204"/>
      <c r="G46" s="204"/>
      <c r="H46" s="205"/>
      <c r="I46" s="213"/>
      <c r="J46" s="214"/>
      <c r="K46" s="214"/>
      <c r="L46" s="214"/>
      <c r="M46" s="214"/>
      <c r="N46" s="215"/>
      <c r="O46" s="207"/>
      <c r="P46" s="207"/>
      <c r="Q46" s="207"/>
      <c r="R46" s="21"/>
      <c r="S46" s="207"/>
      <c r="T46" s="207"/>
      <c r="U46" s="207"/>
      <c r="V46" s="206"/>
      <c r="W46" s="206"/>
      <c r="X46" s="206"/>
      <c r="Y46" s="206"/>
      <c r="Z46" s="206"/>
      <c r="AA46" s="206"/>
      <c r="AB46" s="18"/>
      <c r="AC46" s="18"/>
      <c r="AD46" s="18"/>
      <c r="AE46" s="18"/>
      <c r="AF46" s="19"/>
      <c r="AG46" s="19"/>
      <c r="AH46" s="201"/>
      <c r="AI46" s="201"/>
      <c r="AJ46" s="201"/>
      <c r="AK46" s="201"/>
      <c r="AL46" s="201"/>
      <c r="AM46" s="201"/>
      <c r="AN46" s="20"/>
      <c r="AO46" s="20"/>
      <c r="AP46" s="20"/>
      <c r="AQ46" s="20"/>
      <c r="AR46" s="201"/>
      <c r="AS46" s="201"/>
      <c r="AT46" s="201"/>
      <c r="AU46" s="201"/>
      <c r="AV46" s="201"/>
      <c r="AW46" s="201"/>
    </row>
    <row r="47" spans="2:64" ht="13.5" customHeight="1" x14ac:dyDescent="0.15">
      <c r="B47" s="202" t="s">
        <v>27</v>
      </c>
      <c r="C47" s="202"/>
      <c r="D47" s="203" t="s">
        <v>41</v>
      </c>
      <c r="E47" s="204"/>
      <c r="F47" s="204"/>
      <c r="G47" s="204"/>
      <c r="H47" s="205"/>
      <c r="I47" s="206" t="str">
        <f>C11</f>
        <v>西FC</v>
      </c>
      <c r="J47" s="206"/>
      <c r="K47" s="206"/>
      <c r="L47" s="206"/>
      <c r="M47" s="206"/>
      <c r="N47" s="206"/>
      <c r="O47" s="207">
        <v>4</v>
      </c>
      <c r="P47" s="207"/>
      <c r="Q47" s="207"/>
      <c r="R47" s="17"/>
      <c r="S47" s="207">
        <v>0</v>
      </c>
      <c r="T47" s="207"/>
      <c r="U47" s="207"/>
      <c r="V47" s="206" t="str">
        <f>C15</f>
        <v>六郷小</v>
      </c>
      <c r="W47" s="206"/>
      <c r="X47" s="206"/>
      <c r="Y47" s="206"/>
      <c r="Z47" s="206"/>
      <c r="AA47" s="206"/>
      <c r="AB47" s="45"/>
      <c r="AC47" s="45"/>
      <c r="AD47" s="45"/>
      <c r="AE47" s="45"/>
      <c r="AF47" s="45"/>
      <c r="AG47" s="45"/>
      <c r="AH47" s="208" t="str">
        <f>C9</f>
        <v>インフィニ西部</v>
      </c>
      <c r="AI47" s="208"/>
      <c r="AJ47" s="208"/>
      <c r="AK47" s="208"/>
      <c r="AL47" s="208"/>
      <c r="AM47" s="208"/>
      <c r="AN47" s="20"/>
      <c r="AO47" s="20"/>
      <c r="AP47" s="20"/>
      <c r="AQ47" s="20"/>
      <c r="AR47" s="206" t="str">
        <f>C13</f>
        <v>青ダルマ</v>
      </c>
      <c r="AS47" s="206"/>
      <c r="AT47" s="206"/>
      <c r="AU47" s="206"/>
      <c r="AV47" s="206"/>
      <c r="AW47" s="206"/>
    </row>
    <row r="48" spans="2:64" x14ac:dyDescent="0.15">
      <c r="B48" s="202"/>
      <c r="C48" s="202"/>
      <c r="D48" s="204"/>
      <c r="E48" s="204"/>
      <c r="F48" s="204"/>
      <c r="G48" s="204"/>
      <c r="H48" s="205"/>
      <c r="I48" s="206"/>
      <c r="J48" s="206"/>
      <c r="K48" s="206"/>
      <c r="L48" s="206"/>
      <c r="M48" s="206"/>
      <c r="N48" s="206"/>
      <c r="O48" s="207"/>
      <c r="P48" s="207"/>
      <c r="Q48" s="207"/>
      <c r="R48" s="21"/>
      <c r="S48" s="207"/>
      <c r="T48" s="207"/>
      <c r="U48" s="207"/>
      <c r="V48" s="206"/>
      <c r="W48" s="206"/>
      <c r="X48" s="206"/>
      <c r="Y48" s="206"/>
      <c r="Z48" s="206"/>
      <c r="AA48" s="206"/>
      <c r="AB48" s="45"/>
      <c r="AC48" s="45"/>
      <c r="AD48" s="45"/>
      <c r="AE48" s="45"/>
      <c r="AF48" s="45"/>
      <c r="AG48" s="45"/>
      <c r="AH48" s="208"/>
      <c r="AI48" s="208"/>
      <c r="AJ48" s="208"/>
      <c r="AK48" s="208"/>
      <c r="AL48" s="208"/>
      <c r="AM48" s="208"/>
      <c r="AN48" s="20"/>
      <c r="AO48" s="20"/>
      <c r="AP48" s="20"/>
      <c r="AQ48" s="20"/>
      <c r="AR48" s="206"/>
      <c r="AS48" s="206"/>
      <c r="AT48" s="206"/>
      <c r="AU48" s="206"/>
      <c r="AV48" s="206"/>
      <c r="AW48" s="206"/>
    </row>
    <row r="49" spans="2:50" ht="13.5" customHeight="1" x14ac:dyDescent="0.15">
      <c r="B49" s="202" t="s">
        <v>28</v>
      </c>
      <c r="C49" s="202"/>
      <c r="D49" s="203" t="s">
        <v>42</v>
      </c>
      <c r="E49" s="204"/>
      <c r="F49" s="204"/>
      <c r="G49" s="204"/>
      <c r="H49" s="205"/>
      <c r="I49" s="206" t="str">
        <f>C13</f>
        <v>青ダルマ</v>
      </c>
      <c r="J49" s="206"/>
      <c r="K49" s="206"/>
      <c r="L49" s="206"/>
      <c r="M49" s="206"/>
      <c r="N49" s="206"/>
      <c r="O49" s="207">
        <v>9</v>
      </c>
      <c r="P49" s="207"/>
      <c r="Q49" s="207"/>
      <c r="R49" s="17"/>
      <c r="S49" s="207">
        <v>1</v>
      </c>
      <c r="T49" s="207"/>
      <c r="U49" s="207"/>
      <c r="V49" s="206" t="str">
        <f>C17</f>
        <v>倉賀野A</v>
      </c>
      <c r="W49" s="206"/>
      <c r="X49" s="206"/>
      <c r="Y49" s="206"/>
      <c r="Z49" s="206"/>
      <c r="AA49" s="206"/>
      <c r="AB49" s="45"/>
      <c r="AC49" s="45"/>
      <c r="AD49" s="45"/>
      <c r="AE49" s="45"/>
      <c r="AF49" s="45"/>
      <c r="AG49" s="45"/>
      <c r="AH49" s="206" t="str">
        <f>C11</f>
        <v>西FC</v>
      </c>
      <c r="AI49" s="206"/>
      <c r="AJ49" s="206"/>
      <c r="AK49" s="206"/>
      <c r="AL49" s="206"/>
      <c r="AM49" s="206"/>
      <c r="AN49" s="20"/>
      <c r="AO49" s="20"/>
      <c r="AP49" s="20"/>
      <c r="AQ49" s="20"/>
      <c r="AR49" s="206" t="str">
        <f>C15</f>
        <v>六郷小</v>
      </c>
      <c r="AS49" s="206"/>
      <c r="AT49" s="206"/>
      <c r="AU49" s="206"/>
      <c r="AV49" s="206"/>
      <c r="AW49" s="206"/>
    </row>
    <row r="50" spans="2:50" x14ac:dyDescent="0.15">
      <c r="B50" s="202"/>
      <c r="C50" s="202"/>
      <c r="D50" s="204"/>
      <c r="E50" s="204"/>
      <c r="F50" s="204"/>
      <c r="G50" s="204"/>
      <c r="H50" s="205"/>
      <c r="I50" s="206"/>
      <c r="J50" s="206"/>
      <c r="K50" s="206"/>
      <c r="L50" s="206"/>
      <c r="M50" s="206"/>
      <c r="N50" s="206"/>
      <c r="O50" s="207"/>
      <c r="P50" s="207"/>
      <c r="Q50" s="207"/>
      <c r="R50" s="21"/>
      <c r="S50" s="207"/>
      <c r="T50" s="207"/>
      <c r="U50" s="207"/>
      <c r="V50" s="206"/>
      <c r="W50" s="206"/>
      <c r="X50" s="206"/>
      <c r="Y50" s="206"/>
      <c r="Z50" s="206"/>
      <c r="AA50" s="206"/>
      <c r="AB50" s="45"/>
      <c r="AC50" s="45"/>
      <c r="AD50" s="45"/>
      <c r="AE50" s="45"/>
      <c r="AF50" s="45"/>
      <c r="AG50" s="45"/>
      <c r="AH50" s="206"/>
      <c r="AI50" s="206"/>
      <c r="AJ50" s="206"/>
      <c r="AK50" s="206"/>
      <c r="AL50" s="206"/>
      <c r="AM50" s="206"/>
      <c r="AN50" s="20"/>
      <c r="AO50" s="20"/>
      <c r="AP50" s="20"/>
      <c r="AQ50" s="20"/>
      <c r="AR50" s="206"/>
      <c r="AS50" s="206"/>
      <c r="AT50" s="206"/>
      <c r="AU50" s="206"/>
      <c r="AV50" s="206"/>
      <c r="AW50" s="206"/>
    </row>
    <row r="51" spans="2:50" ht="13.5" customHeight="1" x14ac:dyDescent="0.15">
      <c r="B51" s="202" t="s">
        <v>29</v>
      </c>
      <c r="C51" s="202"/>
      <c r="D51" s="203" t="s">
        <v>43</v>
      </c>
      <c r="E51" s="204"/>
      <c r="F51" s="204"/>
      <c r="G51" s="204"/>
      <c r="H51" s="205"/>
      <c r="I51" s="216" t="str">
        <f>C9</f>
        <v>インフィニ西部</v>
      </c>
      <c r="J51" s="216"/>
      <c r="K51" s="216"/>
      <c r="L51" s="216"/>
      <c r="M51" s="216"/>
      <c r="N51" s="216"/>
      <c r="O51" s="207">
        <v>1</v>
      </c>
      <c r="P51" s="207"/>
      <c r="Q51" s="207"/>
      <c r="R51" s="17"/>
      <c r="S51" s="207">
        <v>0</v>
      </c>
      <c r="T51" s="207"/>
      <c r="U51" s="207"/>
      <c r="V51" s="201" t="str">
        <f>C15</f>
        <v>六郷小</v>
      </c>
      <c r="W51" s="201"/>
      <c r="X51" s="201"/>
      <c r="Y51" s="201"/>
      <c r="Z51" s="201"/>
      <c r="AA51" s="201"/>
      <c r="AB51" s="45"/>
      <c r="AC51" s="45"/>
      <c r="AD51" s="45"/>
      <c r="AE51" s="45"/>
      <c r="AF51" s="45"/>
      <c r="AG51" s="45"/>
      <c r="AH51" s="206" t="str">
        <f>C13</f>
        <v>青ダルマ</v>
      </c>
      <c r="AI51" s="206"/>
      <c r="AJ51" s="206"/>
      <c r="AK51" s="206"/>
      <c r="AL51" s="206"/>
      <c r="AM51" s="206"/>
      <c r="AN51" s="20"/>
      <c r="AO51" s="20"/>
      <c r="AP51" s="20"/>
      <c r="AQ51" s="20"/>
      <c r="AR51" s="201" t="str">
        <f>C17</f>
        <v>倉賀野A</v>
      </c>
      <c r="AS51" s="201"/>
      <c r="AT51" s="201"/>
      <c r="AU51" s="201"/>
      <c r="AV51" s="201"/>
      <c r="AW51" s="201"/>
    </row>
    <row r="52" spans="2:50" x14ac:dyDescent="0.15">
      <c r="B52" s="202"/>
      <c r="C52" s="202"/>
      <c r="D52" s="204"/>
      <c r="E52" s="204"/>
      <c r="F52" s="204"/>
      <c r="G52" s="204"/>
      <c r="H52" s="205"/>
      <c r="I52" s="216"/>
      <c r="J52" s="216"/>
      <c r="K52" s="216"/>
      <c r="L52" s="216"/>
      <c r="M52" s="216"/>
      <c r="N52" s="216"/>
      <c r="O52" s="207"/>
      <c r="P52" s="207"/>
      <c r="Q52" s="207"/>
      <c r="R52" s="21"/>
      <c r="S52" s="207"/>
      <c r="T52" s="207"/>
      <c r="U52" s="207"/>
      <c r="V52" s="201"/>
      <c r="W52" s="201"/>
      <c r="X52" s="201"/>
      <c r="Y52" s="201"/>
      <c r="Z52" s="201"/>
      <c r="AA52" s="201"/>
      <c r="AB52" s="45"/>
      <c r="AC52" s="45"/>
      <c r="AD52" s="45"/>
      <c r="AE52" s="45"/>
      <c r="AF52" s="45"/>
      <c r="AG52" s="45"/>
      <c r="AH52" s="206"/>
      <c r="AI52" s="206"/>
      <c r="AJ52" s="206"/>
      <c r="AK52" s="206"/>
      <c r="AL52" s="206"/>
      <c r="AM52" s="206"/>
      <c r="AN52" s="20"/>
      <c r="AO52" s="20"/>
      <c r="AP52" s="20"/>
      <c r="AQ52" s="20"/>
      <c r="AR52" s="201"/>
      <c r="AS52" s="201"/>
      <c r="AT52" s="201"/>
      <c r="AU52" s="201"/>
      <c r="AV52" s="201"/>
      <c r="AW52" s="201"/>
    </row>
    <row r="53" spans="2:50" ht="13.5" customHeight="1" x14ac:dyDescent="0.15">
      <c r="B53" s="202" t="s">
        <v>30</v>
      </c>
      <c r="C53" s="202"/>
      <c r="D53" s="203" t="s">
        <v>44</v>
      </c>
      <c r="E53" s="204"/>
      <c r="F53" s="204"/>
      <c r="G53" s="204"/>
      <c r="H53" s="205"/>
      <c r="I53" s="206" t="str">
        <f>C11</f>
        <v>西FC</v>
      </c>
      <c r="J53" s="206"/>
      <c r="K53" s="206"/>
      <c r="L53" s="206"/>
      <c r="M53" s="206"/>
      <c r="N53" s="206"/>
      <c r="O53" s="207">
        <v>2</v>
      </c>
      <c r="P53" s="207"/>
      <c r="Q53" s="207"/>
      <c r="R53" s="17"/>
      <c r="S53" s="207">
        <v>2</v>
      </c>
      <c r="T53" s="207"/>
      <c r="U53" s="207"/>
      <c r="V53" s="206" t="str">
        <f>C17</f>
        <v>倉賀野A</v>
      </c>
      <c r="W53" s="206"/>
      <c r="X53" s="206"/>
      <c r="Y53" s="206"/>
      <c r="Z53" s="206"/>
      <c r="AA53" s="206"/>
      <c r="AB53" s="45"/>
      <c r="AC53" s="45"/>
      <c r="AD53" s="45"/>
      <c r="AE53" s="45"/>
      <c r="AF53" s="45"/>
      <c r="AG53" s="45"/>
      <c r="AH53" s="206" t="str">
        <f>C15</f>
        <v>六郷小</v>
      </c>
      <c r="AI53" s="206"/>
      <c r="AJ53" s="206"/>
      <c r="AK53" s="206"/>
      <c r="AL53" s="206"/>
      <c r="AM53" s="206"/>
      <c r="AN53" s="20"/>
      <c r="AO53" s="20"/>
      <c r="AP53" s="20"/>
      <c r="AQ53" s="20"/>
      <c r="AR53" s="208" t="str">
        <f>C9</f>
        <v>インフィニ西部</v>
      </c>
      <c r="AS53" s="208"/>
      <c r="AT53" s="208"/>
      <c r="AU53" s="208"/>
      <c r="AV53" s="208"/>
      <c r="AW53" s="208"/>
    </row>
    <row r="54" spans="2:50" x14ac:dyDescent="0.15">
      <c r="B54" s="202"/>
      <c r="C54" s="202"/>
      <c r="D54" s="204"/>
      <c r="E54" s="204"/>
      <c r="F54" s="204"/>
      <c r="G54" s="204"/>
      <c r="H54" s="205"/>
      <c r="I54" s="206"/>
      <c r="J54" s="206"/>
      <c r="K54" s="206"/>
      <c r="L54" s="206"/>
      <c r="M54" s="206"/>
      <c r="N54" s="206"/>
      <c r="O54" s="207"/>
      <c r="P54" s="207"/>
      <c r="Q54" s="207"/>
      <c r="R54" s="21"/>
      <c r="S54" s="207"/>
      <c r="T54" s="207"/>
      <c r="U54" s="207"/>
      <c r="V54" s="206"/>
      <c r="W54" s="206"/>
      <c r="X54" s="206"/>
      <c r="Y54" s="206"/>
      <c r="Z54" s="206"/>
      <c r="AA54" s="206"/>
      <c r="AB54" s="45"/>
      <c r="AC54" s="45"/>
      <c r="AD54" s="45"/>
      <c r="AE54" s="45"/>
      <c r="AF54" s="45"/>
      <c r="AG54" s="45"/>
      <c r="AH54" s="206"/>
      <c r="AI54" s="206"/>
      <c r="AJ54" s="206"/>
      <c r="AK54" s="206"/>
      <c r="AL54" s="206"/>
      <c r="AM54" s="206"/>
      <c r="AN54" s="20"/>
      <c r="AO54" s="20"/>
      <c r="AP54" s="20"/>
      <c r="AQ54" s="20"/>
      <c r="AR54" s="208"/>
      <c r="AS54" s="208"/>
      <c r="AT54" s="208"/>
      <c r="AU54" s="208"/>
      <c r="AV54" s="208"/>
      <c r="AW54" s="208"/>
    </row>
    <row r="55" spans="2:50" x14ac:dyDescent="0.15">
      <c r="B55" s="202"/>
      <c r="C55" s="202"/>
      <c r="D55" s="204"/>
      <c r="E55" s="217"/>
      <c r="F55" s="217"/>
      <c r="G55" s="217"/>
      <c r="H55" s="217"/>
      <c r="I55" s="218"/>
      <c r="J55" s="206"/>
      <c r="K55" s="206"/>
      <c r="L55" s="206"/>
      <c r="M55" s="206"/>
      <c r="N55" s="219"/>
      <c r="O55" s="223"/>
      <c r="P55" s="224"/>
      <c r="Q55" s="225"/>
      <c r="R55" s="21"/>
      <c r="S55" s="223"/>
      <c r="T55" s="224"/>
      <c r="U55" s="225"/>
      <c r="V55" s="218">
        <f>C21</f>
        <v>0</v>
      </c>
      <c r="W55" s="206"/>
      <c r="X55" s="206"/>
      <c r="Y55" s="206"/>
      <c r="Z55" s="206"/>
      <c r="AA55" s="219"/>
      <c r="AB55" s="45"/>
      <c r="AC55" s="45"/>
      <c r="AD55" s="45"/>
      <c r="AE55" s="45"/>
      <c r="AF55" s="45"/>
      <c r="AG55" s="45"/>
      <c r="AH55" s="218"/>
      <c r="AI55" s="206"/>
      <c r="AJ55" s="206"/>
      <c r="AK55" s="206"/>
      <c r="AL55" s="206"/>
      <c r="AM55" s="219"/>
      <c r="AN55" s="20"/>
      <c r="AO55" s="20"/>
      <c r="AP55" s="20"/>
      <c r="AQ55" s="20"/>
      <c r="AR55" s="218"/>
      <c r="AS55" s="206"/>
      <c r="AT55" s="206"/>
      <c r="AU55" s="206"/>
      <c r="AV55" s="206"/>
      <c r="AW55" s="219"/>
      <c r="AX55" s="4"/>
    </row>
    <row r="56" spans="2:50" x14ac:dyDescent="0.15">
      <c r="B56" s="202"/>
      <c r="C56" s="202"/>
      <c r="D56" s="217"/>
      <c r="E56" s="217"/>
      <c r="F56" s="217"/>
      <c r="G56" s="217"/>
      <c r="H56" s="217"/>
      <c r="I56" s="220"/>
      <c r="J56" s="221"/>
      <c r="K56" s="221"/>
      <c r="L56" s="221"/>
      <c r="M56" s="221"/>
      <c r="N56" s="222"/>
      <c r="O56" s="226"/>
      <c r="P56" s="227"/>
      <c r="Q56" s="228"/>
      <c r="R56" s="21"/>
      <c r="S56" s="226"/>
      <c r="T56" s="227"/>
      <c r="U56" s="228"/>
      <c r="V56" s="220"/>
      <c r="W56" s="221"/>
      <c r="X56" s="221"/>
      <c r="Y56" s="221"/>
      <c r="Z56" s="221"/>
      <c r="AA56" s="222"/>
      <c r="AB56" s="45"/>
      <c r="AC56" s="45"/>
      <c r="AD56" s="45"/>
      <c r="AE56" s="45"/>
      <c r="AF56" s="45"/>
      <c r="AG56" s="45"/>
      <c r="AH56" s="220"/>
      <c r="AI56" s="221"/>
      <c r="AJ56" s="221"/>
      <c r="AK56" s="221"/>
      <c r="AL56" s="221"/>
      <c r="AM56" s="222"/>
      <c r="AN56" s="20"/>
      <c r="AO56" s="20"/>
      <c r="AP56" s="20"/>
      <c r="AQ56" s="20"/>
      <c r="AR56" s="220"/>
      <c r="AS56" s="221"/>
      <c r="AT56" s="221"/>
      <c r="AU56" s="221"/>
      <c r="AV56" s="221"/>
      <c r="AW56" s="222"/>
      <c r="AX56" s="4"/>
    </row>
    <row r="57" spans="2:50" x14ac:dyDescent="0.15">
      <c r="B57" s="202"/>
      <c r="C57" s="202"/>
      <c r="D57" s="204"/>
      <c r="E57" s="217"/>
      <c r="F57" s="217"/>
      <c r="G57" s="217"/>
      <c r="H57" s="217"/>
      <c r="I57" s="235"/>
      <c r="J57" s="236"/>
      <c r="K57" s="236"/>
      <c r="L57" s="236"/>
      <c r="M57" s="236"/>
      <c r="N57" s="237"/>
      <c r="O57" s="238"/>
      <c r="P57" s="239"/>
      <c r="Q57" s="240"/>
      <c r="R57" s="21"/>
      <c r="S57" s="238"/>
      <c r="T57" s="239"/>
      <c r="U57" s="240"/>
      <c r="V57" s="229"/>
      <c r="W57" s="230"/>
      <c r="X57" s="230"/>
      <c r="Y57" s="230"/>
      <c r="Z57" s="230"/>
      <c r="AA57" s="231"/>
      <c r="AB57" s="45"/>
      <c r="AC57" s="45"/>
      <c r="AD57" s="45"/>
      <c r="AE57" s="45"/>
      <c r="AF57" s="45"/>
      <c r="AG57" s="45"/>
      <c r="AH57" s="229"/>
      <c r="AI57" s="230"/>
      <c r="AJ57" s="230"/>
      <c r="AK57" s="230"/>
      <c r="AL57" s="230"/>
      <c r="AM57" s="231"/>
      <c r="AN57" s="20"/>
      <c r="AO57" s="20"/>
      <c r="AP57" s="20"/>
      <c r="AQ57" s="20"/>
      <c r="AR57" s="235">
        <f>C21</f>
        <v>0</v>
      </c>
      <c r="AS57" s="236"/>
      <c r="AT57" s="236"/>
      <c r="AU57" s="236"/>
      <c r="AV57" s="236"/>
      <c r="AW57" s="237"/>
    </row>
    <row r="58" spans="2:50" x14ac:dyDescent="0.15">
      <c r="B58" s="202"/>
      <c r="C58" s="202"/>
      <c r="D58" s="217"/>
      <c r="E58" s="217"/>
      <c r="F58" s="217"/>
      <c r="G58" s="217"/>
      <c r="H58" s="217"/>
      <c r="I58" s="220"/>
      <c r="J58" s="221"/>
      <c r="K58" s="221"/>
      <c r="L58" s="221"/>
      <c r="M58" s="221"/>
      <c r="N58" s="222"/>
      <c r="O58" s="226"/>
      <c r="P58" s="227"/>
      <c r="Q58" s="228"/>
      <c r="R58" s="21"/>
      <c r="S58" s="226"/>
      <c r="T58" s="227"/>
      <c r="U58" s="228"/>
      <c r="V58" s="232"/>
      <c r="W58" s="233"/>
      <c r="X58" s="233"/>
      <c r="Y58" s="233"/>
      <c r="Z58" s="233"/>
      <c r="AA58" s="234"/>
      <c r="AB58" s="45"/>
      <c r="AC58" s="45"/>
      <c r="AD58" s="45"/>
      <c r="AE58" s="45"/>
      <c r="AF58" s="45"/>
      <c r="AG58" s="45"/>
      <c r="AH58" s="232"/>
      <c r="AI58" s="233"/>
      <c r="AJ58" s="233"/>
      <c r="AK58" s="233"/>
      <c r="AL58" s="233"/>
      <c r="AM58" s="234"/>
      <c r="AN58" s="20"/>
      <c r="AO58" s="20"/>
      <c r="AP58" s="20"/>
      <c r="AQ58" s="20"/>
      <c r="AR58" s="220"/>
      <c r="AS58" s="221"/>
      <c r="AT58" s="221"/>
      <c r="AU58" s="221"/>
      <c r="AV58" s="221"/>
      <c r="AW58" s="222"/>
    </row>
    <row r="59" spans="2:50" ht="13.5" customHeight="1" x14ac:dyDescent="0.15">
      <c r="B59" s="19"/>
      <c r="C59" s="197" t="s">
        <v>112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45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45"/>
      <c r="AC59" s="45"/>
      <c r="AD59" s="45"/>
      <c r="AE59" s="45"/>
      <c r="AF59" s="45"/>
      <c r="AG59" s="45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 x14ac:dyDescent="0.15">
      <c r="B60" s="19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45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45"/>
      <c r="AC60" s="45"/>
      <c r="AD60" s="45"/>
      <c r="AE60" s="45"/>
      <c r="AF60" s="45"/>
      <c r="AG60" s="45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 x14ac:dyDescent="0.15">
      <c r="B61" s="202" t="s">
        <v>25</v>
      </c>
      <c r="C61" s="202"/>
      <c r="D61" s="209" t="s">
        <v>26</v>
      </c>
      <c r="E61" s="204"/>
      <c r="F61" s="204"/>
      <c r="G61" s="204"/>
      <c r="H61" s="205"/>
      <c r="I61" s="206" t="str">
        <f>C15</f>
        <v>六郷小</v>
      </c>
      <c r="J61" s="206"/>
      <c r="K61" s="206"/>
      <c r="L61" s="206"/>
      <c r="M61" s="206"/>
      <c r="N61" s="206"/>
      <c r="O61" s="207">
        <v>6</v>
      </c>
      <c r="P61" s="207"/>
      <c r="Q61" s="207"/>
      <c r="R61" s="17"/>
      <c r="S61" s="207">
        <v>1</v>
      </c>
      <c r="T61" s="207"/>
      <c r="U61" s="207"/>
      <c r="V61" s="206" t="str">
        <f>C17</f>
        <v>倉賀野A</v>
      </c>
      <c r="W61" s="206"/>
      <c r="X61" s="206"/>
      <c r="Y61" s="206"/>
      <c r="Z61" s="206"/>
      <c r="AA61" s="206"/>
      <c r="AB61" s="45"/>
      <c r="AC61" s="45"/>
      <c r="AD61" s="45"/>
      <c r="AE61" s="45"/>
      <c r="AF61" s="45"/>
      <c r="AG61" s="45"/>
      <c r="AH61" s="216" t="str">
        <f>C9</f>
        <v>インフィニ西部</v>
      </c>
      <c r="AI61" s="216"/>
      <c r="AJ61" s="216"/>
      <c r="AK61" s="216"/>
      <c r="AL61" s="216"/>
      <c r="AM61" s="216"/>
      <c r="AN61" s="18"/>
      <c r="AO61" s="18"/>
      <c r="AP61" s="18"/>
      <c r="AQ61" s="18"/>
      <c r="AR61" s="206" t="str">
        <f>C11</f>
        <v>西FC</v>
      </c>
      <c r="AS61" s="206"/>
      <c r="AT61" s="206"/>
      <c r="AU61" s="206"/>
      <c r="AV61" s="206"/>
      <c r="AW61" s="206"/>
    </row>
    <row r="62" spans="2:50" x14ac:dyDescent="0.15">
      <c r="B62" s="202"/>
      <c r="C62" s="202"/>
      <c r="D62" s="204"/>
      <c r="E62" s="204"/>
      <c r="F62" s="204"/>
      <c r="G62" s="204"/>
      <c r="H62" s="205"/>
      <c r="I62" s="206"/>
      <c r="J62" s="206"/>
      <c r="K62" s="206"/>
      <c r="L62" s="206"/>
      <c r="M62" s="206"/>
      <c r="N62" s="206"/>
      <c r="O62" s="207"/>
      <c r="P62" s="207"/>
      <c r="Q62" s="207"/>
      <c r="R62" s="21"/>
      <c r="S62" s="207"/>
      <c r="T62" s="207"/>
      <c r="U62" s="207"/>
      <c r="V62" s="206"/>
      <c r="W62" s="206"/>
      <c r="X62" s="206"/>
      <c r="Y62" s="206"/>
      <c r="Z62" s="206"/>
      <c r="AA62" s="206"/>
      <c r="AB62" s="45"/>
      <c r="AC62" s="45"/>
      <c r="AD62" s="45"/>
      <c r="AE62" s="45"/>
      <c r="AF62" s="45"/>
      <c r="AG62" s="45"/>
      <c r="AH62" s="216"/>
      <c r="AI62" s="216"/>
      <c r="AJ62" s="216"/>
      <c r="AK62" s="216"/>
      <c r="AL62" s="216"/>
      <c r="AM62" s="216"/>
      <c r="AN62" s="18"/>
      <c r="AO62" s="18"/>
      <c r="AP62" s="18"/>
      <c r="AQ62" s="18"/>
      <c r="AR62" s="206"/>
      <c r="AS62" s="206"/>
      <c r="AT62" s="206"/>
      <c r="AU62" s="206"/>
      <c r="AV62" s="206"/>
      <c r="AW62" s="206"/>
    </row>
    <row r="63" spans="2:50" ht="13.5" customHeight="1" x14ac:dyDescent="0.15">
      <c r="B63" s="202" t="s">
        <v>27</v>
      </c>
      <c r="C63" s="202"/>
      <c r="D63" s="203" t="s">
        <v>41</v>
      </c>
      <c r="E63" s="204"/>
      <c r="F63" s="204"/>
      <c r="G63" s="204"/>
      <c r="H63" s="205"/>
      <c r="I63" s="206" t="str">
        <f>C11</f>
        <v>西FC</v>
      </c>
      <c r="J63" s="206"/>
      <c r="K63" s="206"/>
      <c r="L63" s="206"/>
      <c r="M63" s="206"/>
      <c r="N63" s="206"/>
      <c r="O63" s="207">
        <v>0</v>
      </c>
      <c r="P63" s="207"/>
      <c r="Q63" s="207"/>
      <c r="R63" s="17"/>
      <c r="S63" s="207">
        <v>5</v>
      </c>
      <c r="T63" s="207"/>
      <c r="U63" s="207"/>
      <c r="V63" s="206" t="str">
        <f>C13</f>
        <v>青ダルマ</v>
      </c>
      <c r="W63" s="206"/>
      <c r="X63" s="206"/>
      <c r="Y63" s="206"/>
      <c r="Z63" s="206"/>
      <c r="AA63" s="206"/>
      <c r="AB63" s="45"/>
      <c r="AC63" s="45"/>
      <c r="AD63" s="45"/>
      <c r="AE63" s="45"/>
      <c r="AF63" s="45"/>
      <c r="AG63" s="45"/>
      <c r="AH63" s="201" t="str">
        <f>C15</f>
        <v>六郷小</v>
      </c>
      <c r="AI63" s="201"/>
      <c r="AJ63" s="201"/>
      <c r="AK63" s="201"/>
      <c r="AL63" s="201"/>
      <c r="AM63" s="201"/>
      <c r="AN63" s="18"/>
      <c r="AO63" s="18"/>
      <c r="AP63" s="18"/>
      <c r="AQ63" s="18"/>
      <c r="AR63" s="201" t="str">
        <f>C17</f>
        <v>倉賀野A</v>
      </c>
      <c r="AS63" s="201"/>
      <c r="AT63" s="201"/>
      <c r="AU63" s="201"/>
      <c r="AV63" s="201"/>
      <c r="AW63" s="201"/>
    </row>
    <row r="64" spans="2:50" x14ac:dyDescent="0.15">
      <c r="B64" s="202"/>
      <c r="C64" s="202"/>
      <c r="D64" s="204"/>
      <c r="E64" s="204"/>
      <c r="F64" s="204"/>
      <c r="G64" s="204"/>
      <c r="H64" s="205"/>
      <c r="I64" s="206"/>
      <c r="J64" s="206"/>
      <c r="K64" s="206"/>
      <c r="L64" s="206"/>
      <c r="M64" s="206"/>
      <c r="N64" s="206"/>
      <c r="O64" s="207"/>
      <c r="P64" s="207"/>
      <c r="Q64" s="207"/>
      <c r="R64" s="21"/>
      <c r="S64" s="207"/>
      <c r="T64" s="207"/>
      <c r="U64" s="207"/>
      <c r="V64" s="206"/>
      <c r="W64" s="206"/>
      <c r="X64" s="206"/>
      <c r="Y64" s="206"/>
      <c r="Z64" s="206"/>
      <c r="AA64" s="206"/>
      <c r="AB64" s="45"/>
      <c r="AC64" s="45"/>
      <c r="AD64" s="45"/>
      <c r="AE64" s="45"/>
      <c r="AF64" s="45"/>
      <c r="AG64" s="45"/>
      <c r="AH64" s="201"/>
      <c r="AI64" s="201"/>
      <c r="AJ64" s="201"/>
      <c r="AK64" s="201"/>
      <c r="AL64" s="201"/>
      <c r="AM64" s="201"/>
      <c r="AN64" s="18"/>
      <c r="AO64" s="18"/>
      <c r="AP64" s="18"/>
      <c r="AQ64" s="18"/>
      <c r="AR64" s="201"/>
      <c r="AS64" s="201"/>
      <c r="AT64" s="201"/>
      <c r="AU64" s="201"/>
      <c r="AV64" s="201"/>
      <c r="AW64" s="201"/>
    </row>
    <row r="65" spans="2:50" ht="13.5" customHeight="1" x14ac:dyDescent="0.15">
      <c r="B65" s="202" t="s">
        <v>28</v>
      </c>
      <c r="C65" s="202"/>
      <c r="D65" s="203" t="s">
        <v>42</v>
      </c>
      <c r="E65" s="204"/>
      <c r="F65" s="204"/>
      <c r="G65" s="204"/>
      <c r="H65" s="205"/>
      <c r="I65" s="216" t="str">
        <f>C9</f>
        <v>インフィニ西部</v>
      </c>
      <c r="J65" s="216"/>
      <c r="K65" s="216"/>
      <c r="L65" s="216"/>
      <c r="M65" s="216"/>
      <c r="N65" s="216"/>
      <c r="O65" s="207">
        <v>2</v>
      </c>
      <c r="P65" s="207"/>
      <c r="Q65" s="207"/>
      <c r="R65" s="17"/>
      <c r="S65" s="207">
        <v>0</v>
      </c>
      <c r="T65" s="207"/>
      <c r="U65" s="207"/>
      <c r="V65" s="201" t="str">
        <f>C17</f>
        <v>倉賀野A</v>
      </c>
      <c r="W65" s="201"/>
      <c r="X65" s="201"/>
      <c r="Y65" s="201"/>
      <c r="Z65" s="201"/>
      <c r="AA65" s="201"/>
      <c r="AB65" s="26"/>
      <c r="AC65" s="26"/>
      <c r="AD65" s="26"/>
      <c r="AE65" s="26"/>
      <c r="AF65" s="26"/>
      <c r="AG65" s="26"/>
      <c r="AH65" s="206" t="str">
        <f>C11</f>
        <v>西FC</v>
      </c>
      <c r="AI65" s="206"/>
      <c r="AJ65" s="206"/>
      <c r="AK65" s="206"/>
      <c r="AL65" s="206"/>
      <c r="AM65" s="206"/>
      <c r="AN65" s="18"/>
      <c r="AO65" s="18"/>
      <c r="AP65" s="18"/>
      <c r="AQ65" s="18"/>
      <c r="AR65" s="201" t="str">
        <f>C13</f>
        <v>青ダルマ</v>
      </c>
      <c r="AS65" s="201"/>
      <c r="AT65" s="201"/>
      <c r="AU65" s="201"/>
      <c r="AV65" s="201"/>
      <c r="AW65" s="201"/>
    </row>
    <row r="66" spans="2:50" x14ac:dyDescent="0.15">
      <c r="B66" s="202"/>
      <c r="C66" s="202"/>
      <c r="D66" s="204"/>
      <c r="E66" s="204"/>
      <c r="F66" s="204"/>
      <c r="G66" s="204"/>
      <c r="H66" s="205"/>
      <c r="I66" s="216"/>
      <c r="J66" s="216"/>
      <c r="K66" s="216"/>
      <c r="L66" s="216"/>
      <c r="M66" s="216"/>
      <c r="N66" s="216"/>
      <c r="O66" s="207"/>
      <c r="P66" s="207"/>
      <c r="Q66" s="207"/>
      <c r="R66" s="21"/>
      <c r="S66" s="207"/>
      <c r="T66" s="207"/>
      <c r="U66" s="207"/>
      <c r="V66" s="201"/>
      <c r="W66" s="201"/>
      <c r="X66" s="201"/>
      <c r="Y66" s="201"/>
      <c r="Z66" s="201"/>
      <c r="AA66" s="201"/>
      <c r="AB66" s="26"/>
      <c r="AC66" s="26"/>
      <c r="AD66" s="26"/>
      <c r="AE66" s="26"/>
      <c r="AF66" s="26"/>
      <c r="AG66" s="26"/>
      <c r="AH66" s="206"/>
      <c r="AI66" s="206"/>
      <c r="AJ66" s="206"/>
      <c r="AK66" s="206"/>
      <c r="AL66" s="206"/>
      <c r="AM66" s="206"/>
      <c r="AN66" s="18"/>
      <c r="AO66" s="18"/>
      <c r="AP66" s="18"/>
      <c r="AQ66" s="18"/>
      <c r="AR66" s="201"/>
      <c r="AS66" s="201"/>
      <c r="AT66" s="201"/>
      <c r="AU66" s="201"/>
      <c r="AV66" s="201"/>
      <c r="AW66" s="201"/>
    </row>
    <row r="67" spans="2:50" ht="13.5" customHeight="1" x14ac:dyDescent="0.15">
      <c r="B67" s="202" t="s">
        <v>29</v>
      </c>
      <c r="C67" s="202"/>
      <c r="D67" s="203" t="s">
        <v>43</v>
      </c>
      <c r="E67" s="204"/>
      <c r="F67" s="204"/>
      <c r="G67" s="204"/>
      <c r="H67" s="205"/>
      <c r="I67" s="206" t="str">
        <f>C13</f>
        <v>青ダルマ</v>
      </c>
      <c r="J67" s="206"/>
      <c r="K67" s="206"/>
      <c r="L67" s="206"/>
      <c r="M67" s="206"/>
      <c r="N67" s="206"/>
      <c r="O67" s="207">
        <v>5</v>
      </c>
      <c r="P67" s="207"/>
      <c r="Q67" s="207"/>
      <c r="R67" s="17"/>
      <c r="S67" s="207">
        <v>1</v>
      </c>
      <c r="T67" s="207"/>
      <c r="U67" s="207"/>
      <c r="V67" s="201" t="str">
        <f>C15</f>
        <v>六郷小</v>
      </c>
      <c r="W67" s="201"/>
      <c r="X67" s="201"/>
      <c r="Y67" s="201"/>
      <c r="Z67" s="201"/>
      <c r="AA67" s="201"/>
      <c r="AB67" s="26"/>
      <c r="AC67" s="26"/>
      <c r="AD67" s="26"/>
      <c r="AE67" s="26"/>
      <c r="AF67" s="26"/>
      <c r="AG67" s="26"/>
      <c r="AH67" s="206" t="str">
        <f>C17</f>
        <v>倉賀野A</v>
      </c>
      <c r="AI67" s="206"/>
      <c r="AJ67" s="206"/>
      <c r="AK67" s="206"/>
      <c r="AL67" s="206"/>
      <c r="AM67" s="206"/>
      <c r="AN67" s="18"/>
      <c r="AO67" s="18"/>
      <c r="AP67" s="18"/>
      <c r="AQ67" s="18"/>
      <c r="AR67" s="216" t="str">
        <f>C9</f>
        <v>インフィニ西部</v>
      </c>
      <c r="AS67" s="216"/>
      <c r="AT67" s="216"/>
      <c r="AU67" s="216"/>
      <c r="AV67" s="216"/>
      <c r="AW67" s="216"/>
    </row>
    <row r="68" spans="2:50" x14ac:dyDescent="0.15">
      <c r="B68" s="202"/>
      <c r="C68" s="202"/>
      <c r="D68" s="204"/>
      <c r="E68" s="204"/>
      <c r="F68" s="204"/>
      <c r="G68" s="204"/>
      <c r="H68" s="205"/>
      <c r="I68" s="206"/>
      <c r="J68" s="206"/>
      <c r="K68" s="206"/>
      <c r="L68" s="206"/>
      <c r="M68" s="206"/>
      <c r="N68" s="206"/>
      <c r="O68" s="207"/>
      <c r="P68" s="207"/>
      <c r="Q68" s="207"/>
      <c r="R68" s="21"/>
      <c r="S68" s="207"/>
      <c r="T68" s="207"/>
      <c r="U68" s="207"/>
      <c r="V68" s="201"/>
      <c r="W68" s="201"/>
      <c r="X68" s="201"/>
      <c r="Y68" s="201"/>
      <c r="Z68" s="201"/>
      <c r="AA68" s="201"/>
      <c r="AB68" s="26"/>
      <c r="AC68" s="26"/>
      <c r="AD68" s="26"/>
      <c r="AE68" s="26"/>
      <c r="AF68" s="26"/>
      <c r="AG68" s="26"/>
      <c r="AH68" s="206"/>
      <c r="AI68" s="206"/>
      <c r="AJ68" s="206"/>
      <c r="AK68" s="206"/>
      <c r="AL68" s="206"/>
      <c r="AM68" s="206"/>
      <c r="AN68" s="18"/>
      <c r="AO68" s="18"/>
      <c r="AP68" s="18"/>
      <c r="AQ68" s="18"/>
      <c r="AR68" s="216"/>
      <c r="AS68" s="216"/>
      <c r="AT68" s="216"/>
      <c r="AU68" s="216"/>
      <c r="AV68" s="216"/>
      <c r="AW68" s="216"/>
    </row>
    <row r="69" spans="2:50" ht="13.5" customHeight="1" x14ac:dyDescent="0.15">
      <c r="B69" s="202" t="s">
        <v>30</v>
      </c>
      <c r="C69" s="202"/>
      <c r="D69" s="203" t="s">
        <v>44</v>
      </c>
      <c r="E69" s="204"/>
      <c r="F69" s="204"/>
      <c r="G69" s="204"/>
      <c r="H69" s="205"/>
      <c r="I69" s="206" t="str">
        <f>C9</f>
        <v>インフィニ西部</v>
      </c>
      <c r="J69" s="206"/>
      <c r="K69" s="206"/>
      <c r="L69" s="206"/>
      <c r="M69" s="206"/>
      <c r="N69" s="206"/>
      <c r="O69" s="207">
        <v>3</v>
      </c>
      <c r="P69" s="207"/>
      <c r="Q69" s="207"/>
      <c r="R69" s="17"/>
      <c r="S69" s="207">
        <v>2</v>
      </c>
      <c r="T69" s="207"/>
      <c r="U69" s="207"/>
      <c r="V69" s="201" t="str">
        <f>C11</f>
        <v>西FC</v>
      </c>
      <c r="W69" s="201"/>
      <c r="X69" s="201"/>
      <c r="Y69" s="201"/>
      <c r="Z69" s="201"/>
      <c r="AA69" s="201"/>
      <c r="AB69" s="26"/>
      <c r="AC69" s="26"/>
      <c r="AD69" s="26"/>
      <c r="AE69" s="26"/>
      <c r="AF69" s="26"/>
      <c r="AG69" s="26"/>
      <c r="AH69" s="201" t="str">
        <f>C13</f>
        <v>青ダルマ</v>
      </c>
      <c r="AI69" s="201"/>
      <c r="AJ69" s="201"/>
      <c r="AK69" s="201"/>
      <c r="AL69" s="201"/>
      <c r="AM69" s="201"/>
      <c r="AN69" s="18"/>
      <c r="AO69" s="18"/>
      <c r="AP69" s="18"/>
      <c r="AQ69" s="18"/>
      <c r="AR69" s="201" t="str">
        <f>C15</f>
        <v>六郷小</v>
      </c>
      <c r="AS69" s="201"/>
      <c r="AT69" s="201"/>
      <c r="AU69" s="201"/>
      <c r="AV69" s="201"/>
      <c r="AW69" s="201"/>
    </row>
    <row r="70" spans="2:50" x14ac:dyDescent="0.15">
      <c r="B70" s="202"/>
      <c r="C70" s="202"/>
      <c r="D70" s="204"/>
      <c r="E70" s="204"/>
      <c r="F70" s="204"/>
      <c r="G70" s="204"/>
      <c r="H70" s="205"/>
      <c r="I70" s="206"/>
      <c r="J70" s="206"/>
      <c r="K70" s="206"/>
      <c r="L70" s="206"/>
      <c r="M70" s="206"/>
      <c r="N70" s="206"/>
      <c r="O70" s="207"/>
      <c r="P70" s="207"/>
      <c r="Q70" s="207"/>
      <c r="R70" s="21"/>
      <c r="S70" s="207"/>
      <c r="T70" s="207"/>
      <c r="U70" s="207"/>
      <c r="V70" s="201"/>
      <c r="W70" s="201"/>
      <c r="X70" s="201"/>
      <c r="Y70" s="201"/>
      <c r="Z70" s="201"/>
      <c r="AA70" s="201"/>
      <c r="AB70" s="26"/>
      <c r="AC70" s="26"/>
      <c r="AD70" s="26"/>
      <c r="AE70" s="26"/>
      <c r="AF70" s="26"/>
      <c r="AG70" s="26"/>
      <c r="AH70" s="201"/>
      <c r="AI70" s="201"/>
      <c r="AJ70" s="201"/>
      <c r="AK70" s="201"/>
      <c r="AL70" s="201"/>
      <c r="AM70" s="201"/>
      <c r="AN70" s="18"/>
      <c r="AO70" s="18"/>
      <c r="AP70" s="18"/>
      <c r="AQ70" s="18"/>
      <c r="AR70" s="201"/>
      <c r="AS70" s="201"/>
      <c r="AT70" s="201"/>
      <c r="AU70" s="201"/>
      <c r="AV70" s="201"/>
      <c r="AW70" s="201"/>
    </row>
    <row r="71" spans="2:50" x14ac:dyDescent="0.15">
      <c r="B71" s="202"/>
      <c r="C71" s="202"/>
      <c r="D71" s="204"/>
      <c r="E71" s="217"/>
      <c r="F71" s="217"/>
      <c r="G71" s="217"/>
      <c r="H71" s="217"/>
      <c r="I71" s="218"/>
      <c r="J71" s="206"/>
      <c r="K71" s="206"/>
      <c r="L71" s="206"/>
      <c r="M71" s="206"/>
      <c r="N71" s="219"/>
      <c r="O71" s="223"/>
      <c r="P71" s="224"/>
      <c r="Q71" s="225"/>
      <c r="R71" s="21"/>
      <c r="S71" s="223"/>
      <c r="T71" s="224"/>
      <c r="U71" s="225"/>
      <c r="V71" s="241"/>
      <c r="W71" s="201"/>
      <c r="X71" s="201"/>
      <c r="Y71" s="201"/>
      <c r="Z71" s="201"/>
      <c r="AA71" s="242"/>
      <c r="AB71" s="26"/>
      <c r="AC71" s="26"/>
      <c r="AD71" s="26"/>
      <c r="AE71" s="26"/>
      <c r="AF71" s="26"/>
      <c r="AG71" s="26"/>
      <c r="AH71" s="241"/>
      <c r="AI71" s="201"/>
      <c r="AJ71" s="201"/>
      <c r="AK71" s="201"/>
      <c r="AL71" s="201"/>
      <c r="AM71" s="242"/>
      <c r="AN71" s="18"/>
      <c r="AO71" s="18"/>
      <c r="AP71" s="18"/>
      <c r="AQ71" s="18"/>
      <c r="AR71" s="241"/>
      <c r="AS71" s="201"/>
      <c r="AT71" s="201"/>
      <c r="AU71" s="201"/>
      <c r="AV71" s="201"/>
      <c r="AW71" s="242"/>
      <c r="AX71" s="4"/>
    </row>
    <row r="72" spans="2:50" x14ac:dyDescent="0.15">
      <c r="B72" s="202"/>
      <c r="C72" s="202"/>
      <c r="D72" s="217"/>
      <c r="E72" s="217"/>
      <c r="F72" s="217"/>
      <c r="G72" s="217"/>
      <c r="H72" s="217"/>
      <c r="I72" s="220"/>
      <c r="J72" s="221"/>
      <c r="K72" s="221"/>
      <c r="L72" s="221"/>
      <c r="M72" s="221"/>
      <c r="N72" s="222"/>
      <c r="O72" s="226"/>
      <c r="P72" s="227"/>
      <c r="Q72" s="228"/>
      <c r="R72" s="21"/>
      <c r="S72" s="226"/>
      <c r="T72" s="227"/>
      <c r="U72" s="228"/>
      <c r="V72" s="232"/>
      <c r="W72" s="233"/>
      <c r="X72" s="233"/>
      <c r="Y72" s="233"/>
      <c r="Z72" s="233"/>
      <c r="AA72" s="234"/>
      <c r="AB72" s="26"/>
      <c r="AC72" s="26"/>
      <c r="AD72" s="26"/>
      <c r="AE72" s="26"/>
      <c r="AF72" s="26"/>
      <c r="AG72" s="26"/>
      <c r="AH72" s="232"/>
      <c r="AI72" s="233"/>
      <c r="AJ72" s="233"/>
      <c r="AK72" s="233"/>
      <c r="AL72" s="233"/>
      <c r="AM72" s="234"/>
      <c r="AN72" s="18"/>
      <c r="AO72" s="18"/>
      <c r="AP72" s="18"/>
      <c r="AQ72" s="18"/>
      <c r="AR72" s="232"/>
      <c r="AS72" s="233"/>
      <c r="AT72" s="233"/>
      <c r="AU72" s="233"/>
      <c r="AV72" s="233"/>
      <c r="AW72" s="234"/>
      <c r="AX72" s="4"/>
    </row>
    <row r="73" spans="2:50" x14ac:dyDescent="0.15">
      <c r="B73" s="202"/>
      <c r="C73" s="202"/>
      <c r="D73" s="204"/>
      <c r="E73" s="217"/>
      <c r="F73" s="217"/>
      <c r="G73" s="217"/>
      <c r="H73" s="217"/>
      <c r="I73" s="235"/>
      <c r="J73" s="236"/>
      <c r="K73" s="236"/>
      <c r="L73" s="236"/>
      <c r="M73" s="236"/>
      <c r="N73" s="237"/>
      <c r="O73" s="238"/>
      <c r="P73" s="239"/>
      <c r="Q73" s="240"/>
      <c r="R73" s="21"/>
      <c r="S73" s="238"/>
      <c r="T73" s="239"/>
      <c r="U73" s="240"/>
      <c r="V73" s="229">
        <f>C19</f>
        <v>0</v>
      </c>
      <c r="W73" s="230"/>
      <c r="X73" s="230"/>
      <c r="Y73" s="230"/>
      <c r="Z73" s="230"/>
      <c r="AA73" s="231"/>
      <c r="AB73" s="26"/>
      <c r="AC73" s="26"/>
      <c r="AD73" s="26"/>
      <c r="AE73" s="26"/>
      <c r="AF73" s="26"/>
      <c r="AG73" s="26"/>
      <c r="AH73" s="235"/>
      <c r="AI73" s="236"/>
      <c r="AJ73" s="236"/>
      <c r="AK73" s="236"/>
      <c r="AL73" s="236"/>
      <c r="AM73" s="237"/>
      <c r="AN73" s="18"/>
      <c r="AO73" s="18"/>
      <c r="AP73" s="18"/>
      <c r="AQ73" s="18"/>
      <c r="AR73" s="235"/>
      <c r="AS73" s="236"/>
      <c r="AT73" s="236"/>
      <c r="AU73" s="236"/>
      <c r="AV73" s="236"/>
      <c r="AW73" s="237"/>
      <c r="AX73" s="4"/>
    </row>
    <row r="74" spans="2:50" x14ac:dyDescent="0.15">
      <c r="B74" s="202"/>
      <c r="C74" s="202"/>
      <c r="D74" s="217"/>
      <c r="E74" s="217"/>
      <c r="F74" s="217"/>
      <c r="G74" s="217"/>
      <c r="H74" s="217"/>
      <c r="I74" s="220"/>
      <c r="J74" s="221"/>
      <c r="K74" s="221"/>
      <c r="L74" s="221"/>
      <c r="M74" s="221"/>
      <c r="N74" s="222"/>
      <c r="O74" s="226"/>
      <c r="P74" s="227"/>
      <c r="Q74" s="228"/>
      <c r="R74" s="21"/>
      <c r="S74" s="226"/>
      <c r="T74" s="227"/>
      <c r="U74" s="228"/>
      <c r="V74" s="232"/>
      <c r="W74" s="233"/>
      <c r="X74" s="233"/>
      <c r="Y74" s="233"/>
      <c r="Z74" s="233"/>
      <c r="AA74" s="234"/>
      <c r="AB74" s="26"/>
      <c r="AC74" s="26"/>
      <c r="AD74" s="26"/>
      <c r="AE74" s="26"/>
      <c r="AF74" s="26"/>
      <c r="AG74" s="26"/>
      <c r="AH74" s="220"/>
      <c r="AI74" s="221"/>
      <c r="AJ74" s="221"/>
      <c r="AK74" s="221"/>
      <c r="AL74" s="221"/>
      <c r="AM74" s="222"/>
      <c r="AN74" s="18"/>
      <c r="AO74" s="18"/>
      <c r="AP74" s="18"/>
      <c r="AQ74" s="18"/>
      <c r="AR74" s="220"/>
      <c r="AS74" s="221"/>
      <c r="AT74" s="221"/>
      <c r="AU74" s="221"/>
      <c r="AV74" s="221"/>
      <c r="AW74" s="222"/>
      <c r="AX74" s="4"/>
    </row>
    <row r="75" spans="2:50" x14ac:dyDescent="0.15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 x14ac:dyDescent="0.15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 x14ac:dyDescent="0.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 x14ac:dyDescent="0.15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 x14ac:dyDescent="0.15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 x14ac:dyDescent="0.15">
      <c r="AR80" s="31"/>
    </row>
  </sheetData>
  <mergeCells count="420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R30:S31"/>
    <mergeCell ref="B27:D29"/>
    <mergeCell ref="BF30:BF31"/>
    <mergeCell ref="BI30:BI31"/>
    <mergeCell ref="BI27:BI29"/>
    <mergeCell ref="BJ27:BJ29"/>
    <mergeCell ref="BK27:BK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B30:G31"/>
    <mergeCell ref="H30:I31"/>
    <mergeCell ref="K30:L31"/>
    <mergeCell ref="M30:N31"/>
    <mergeCell ref="P30:Q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2"/>
  <conditionalFormatting sqref="O45:Q46">
    <cfRule type="expression" dxfId="227" priority="113" stopIfTrue="1">
      <formula>O45&gt;S45</formula>
    </cfRule>
    <cfRule type="expression" dxfId="226" priority="114" stopIfTrue="1">
      <formula>O45=S45</formula>
    </cfRule>
  </conditionalFormatting>
  <conditionalFormatting sqref="S45:U46">
    <cfRule type="expression" dxfId="225" priority="111" stopIfTrue="1">
      <formula>S45&gt;O45</formula>
    </cfRule>
    <cfRule type="expression" dxfId="224" priority="112" stopIfTrue="1">
      <formula>S45=O45</formula>
    </cfRule>
  </conditionalFormatting>
  <conditionalFormatting sqref="O45:Q46">
    <cfRule type="expression" dxfId="223" priority="109" stopIfTrue="1">
      <formula>O45&gt;S45</formula>
    </cfRule>
    <cfRule type="expression" dxfId="222" priority="110" stopIfTrue="1">
      <formula>O45=S45</formula>
    </cfRule>
  </conditionalFormatting>
  <conditionalFormatting sqref="S45:U46">
    <cfRule type="expression" dxfId="221" priority="107" stopIfTrue="1">
      <formula>S45&gt;O45</formula>
    </cfRule>
    <cfRule type="expression" dxfId="220" priority="108" stopIfTrue="1">
      <formula>S45=O45</formula>
    </cfRule>
  </conditionalFormatting>
  <conditionalFormatting sqref="O47:Q48">
    <cfRule type="expression" dxfId="219" priority="105" stopIfTrue="1">
      <formula>O47&gt;S47</formula>
    </cfRule>
    <cfRule type="expression" dxfId="218" priority="106" stopIfTrue="1">
      <formula>O47=S47</formula>
    </cfRule>
  </conditionalFormatting>
  <conditionalFormatting sqref="S47:U48">
    <cfRule type="expression" dxfId="217" priority="103" stopIfTrue="1">
      <formula>S47&gt;O47</formula>
    </cfRule>
    <cfRule type="expression" dxfId="216" priority="104" stopIfTrue="1">
      <formula>S47=O47</formula>
    </cfRule>
  </conditionalFormatting>
  <conditionalFormatting sqref="O47:Q48">
    <cfRule type="expression" dxfId="215" priority="101" stopIfTrue="1">
      <formula>O47&gt;S47</formula>
    </cfRule>
    <cfRule type="expression" dxfId="214" priority="102" stopIfTrue="1">
      <formula>O47=S47</formula>
    </cfRule>
  </conditionalFormatting>
  <conditionalFormatting sqref="S47:U48">
    <cfRule type="expression" dxfId="213" priority="99" stopIfTrue="1">
      <formula>S47&gt;O47</formula>
    </cfRule>
    <cfRule type="expression" dxfId="212" priority="100" stopIfTrue="1">
      <formula>S47=O47</formula>
    </cfRule>
  </conditionalFormatting>
  <conditionalFormatting sqref="O49:Q50">
    <cfRule type="expression" dxfId="211" priority="97" stopIfTrue="1">
      <formula>O49&gt;S49</formula>
    </cfRule>
    <cfRule type="expression" dxfId="210" priority="98" stopIfTrue="1">
      <formula>O49=S49</formula>
    </cfRule>
  </conditionalFormatting>
  <conditionalFormatting sqref="S49:U50">
    <cfRule type="expression" dxfId="209" priority="95" stopIfTrue="1">
      <formula>S49&gt;O49</formula>
    </cfRule>
    <cfRule type="expression" dxfId="208" priority="96" stopIfTrue="1">
      <formula>S49=O49</formula>
    </cfRule>
  </conditionalFormatting>
  <conditionalFormatting sqref="O49:Q50">
    <cfRule type="expression" dxfId="207" priority="93" stopIfTrue="1">
      <formula>O49&gt;S49</formula>
    </cfRule>
    <cfRule type="expression" dxfId="206" priority="94" stopIfTrue="1">
      <formula>O49=S49</formula>
    </cfRule>
  </conditionalFormatting>
  <conditionalFormatting sqref="S49:U50">
    <cfRule type="expression" dxfId="205" priority="91" stopIfTrue="1">
      <formula>S49&gt;O49</formula>
    </cfRule>
    <cfRule type="expression" dxfId="204" priority="92" stopIfTrue="1">
      <formula>S49=O49</formula>
    </cfRule>
  </conditionalFormatting>
  <conditionalFormatting sqref="O51:Q52">
    <cfRule type="expression" dxfId="203" priority="89" stopIfTrue="1">
      <formula>O51&gt;S51</formula>
    </cfRule>
    <cfRule type="expression" dxfId="202" priority="90" stopIfTrue="1">
      <formula>O51=S51</formula>
    </cfRule>
  </conditionalFormatting>
  <conditionalFormatting sqref="S51:U52">
    <cfRule type="expression" dxfId="201" priority="87" stopIfTrue="1">
      <formula>S51&gt;O51</formula>
    </cfRule>
    <cfRule type="expression" dxfId="200" priority="88" stopIfTrue="1">
      <formula>S51=O51</formula>
    </cfRule>
  </conditionalFormatting>
  <conditionalFormatting sqref="O51:Q52">
    <cfRule type="expression" dxfId="199" priority="85" stopIfTrue="1">
      <formula>O51&gt;S51</formula>
    </cfRule>
    <cfRule type="expression" dxfId="198" priority="86" stopIfTrue="1">
      <formula>O51=S51</formula>
    </cfRule>
  </conditionalFormatting>
  <conditionalFormatting sqref="S51:U52">
    <cfRule type="expression" dxfId="197" priority="83" stopIfTrue="1">
      <formula>S51&gt;O51</formula>
    </cfRule>
    <cfRule type="expression" dxfId="196" priority="84" stopIfTrue="1">
      <formula>S51=O51</formula>
    </cfRule>
  </conditionalFormatting>
  <conditionalFormatting sqref="O53:Q54">
    <cfRule type="expression" dxfId="195" priority="81" stopIfTrue="1">
      <formula>O53&gt;S53</formula>
    </cfRule>
    <cfRule type="expression" dxfId="194" priority="82" stopIfTrue="1">
      <formula>O53=S53</formula>
    </cfRule>
  </conditionalFormatting>
  <conditionalFormatting sqref="S53:U54">
    <cfRule type="expression" dxfId="193" priority="79" stopIfTrue="1">
      <formula>S53&gt;O53</formula>
    </cfRule>
    <cfRule type="expression" dxfId="192" priority="80" stopIfTrue="1">
      <formula>S53=O53</formula>
    </cfRule>
  </conditionalFormatting>
  <conditionalFormatting sqref="O53:Q54">
    <cfRule type="expression" dxfId="191" priority="77" stopIfTrue="1">
      <formula>O53&gt;S53</formula>
    </cfRule>
    <cfRule type="expression" dxfId="190" priority="78" stopIfTrue="1">
      <formula>O53=S53</formula>
    </cfRule>
  </conditionalFormatting>
  <conditionalFormatting sqref="S53:U54">
    <cfRule type="expression" dxfId="189" priority="75" stopIfTrue="1">
      <formula>S53&gt;O53</formula>
    </cfRule>
    <cfRule type="expression" dxfId="188" priority="76" stopIfTrue="1">
      <formula>S53=O53</formula>
    </cfRule>
  </conditionalFormatting>
  <conditionalFormatting sqref="O55:Q56">
    <cfRule type="expression" dxfId="187" priority="73" stopIfTrue="1">
      <formula>O55&gt;S55</formula>
    </cfRule>
    <cfRule type="expression" dxfId="186" priority="74" stopIfTrue="1">
      <formula>O55=S55</formula>
    </cfRule>
  </conditionalFormatting>
  <conditionalFormatting sqref="S55:U56">
    <cfRule type="expression" dxfId="185" priority="71" stopIfTrue="1">
      <formula>S55&gt;O55</formula>
    </cfRule>
    <cfRule type="expression" dxfId="184" priority="72" stopIfTrue="1">
      <formula>S55=O55</formula>
    </cfRule>
  </conditionalFormatting>
  <conditionalFormatting sqref="O55:Q56">
    <cfRule type="expression" dxfId="183" priority="69" stopIfTrue="1">
      <formula>O55&gt;S55</formula>
    </cfRule>
    <cfRule type="expression" dxfId="182" priority="70" stopIfTrue="1">
      <formula>O55=S55</formula>
    </cfRule>
  </conditionalFormatting>
  <conditionalFormatting sqref="S55:U56">
    <cfRule type="expression" dxfId="181" priority="67" stopIfTrue="1">
      <formula>S55&gt;O55</formula>
    </cfRule>
    <cfRule type="expression" dxfId="180" priority="68" stopIfTrue="1">
      <formula>S55=O55</formula>
    </cfRule>
  </conditionalFormatting>
  <conditionalFormatting sqref="O57:Q58">
    <cfRule type="expression" dxfId="179" priority="65" stopIfTrue="1">
      <formula>O57&gt;S57</formula>
    </cfRule>
    <cfRule type="expression" dxfId="178" priority="66" stopIfTrue="1">
      <formula>O57=S57</formula>
    </cfRule>
  </conditionalFormatting>
  <conditionalFormatting sqref="S57:U58">
    <cfRule type="expression" dxfId="177" priority="63" stopIfTrue="1">
      <formula>S57&gt;O57</formula>
    </cfRule>
    <cfRule type="expression" dxfId="176" priority="64" stopIfTrue="1">
      <formula>S57=O57</formula>
    </cfRule>
  </conditionalFormatting>
  <conditionalFormatting sqref="O57:Q58">
    <cfRule type="expression" dxfId="175" priority="61" stopIfTrue="1">
      <formula>O57&gt;S57</formula>
    </cfRule>
    <cfRule type="expression" dxfId="174" priority="62" stopIfTrue="1">
      <formula>O57=S57</formula>
    </cfRule>
  </conditionalFormatting>
  <conditionalFormatting sqref="S57:U58">
    <cfRule type="expression" dxfId="173" priority="59" stopIfTrue="1">
      <formula>S57&gt;O57</formula>
    </cfRule>
    <cfRule type="expression" dxfId="172" priority="60" stopIfTrue="1">
      <formula>S57=O57</formula>
    </cfRule>
  </conditionalFormatting>
  <conditionalFormatting sqref="O61:Q62">
    <cfRule type="expression" dxfId="171" priority="57" stopIfTrue="1">
      <formula>O61&gt;S61</formula>
    </cfRule>
    <cfRule type="expression" dxfId="170" priority="58" stopIfTrue="1">
      <formula>O61=S61</formula>
    </cfRule>
  </conditionalFormatting>
  <conditionalFormatting sqref="S61:U62">
    <cfRule type="expression" dxfId="169" priority="55" stopIfTrue="1">
      <formula>S61&gt;O61</formula>
    </cfRule>
    <cfRule type="expression" dxfId="168" priority="56" stopIfTrue="1">
      <formula>S61=O61</formula>
    </cfRule>
  </conditionalFormatting>
  <conditionalFormatting sqref="O61:Q62">
    <cfRule type="expression" dxfId="167" priority="53" stopIfTrue="1">
      <formula>O61&gt;S61</formula>
    </cfRule>
    <cfRule type="expression" dxfId="166" priority="54" stopIfTrue="1">
      <formula>O61=S61</formula>
    </cfRule>
  </conditionalFormatting>
  <conditionalFormatting sqref="S61:U62">
    <cfRule type="expression" dxfId="165" priority="51" stopIfTrue="1">
      <formula>S61&gt;O61</formula>
    </cfRule>
    <cfRule type="expression" dxfId="164" priority="52" stopIfTrue="1">
      <formula>S61=O61</formula>
    </cfRule>
  </conditionalFormatting>
  <conditionalFormatting sqref="O63:Q64">
    <cfRule type="expression" dxfId="163" priority="49" stopIfTrue="1">
      <formula>O63&gt;S63</formula>
    </cfRule>
    <cfRule type="expression" dxfId="162" priority="50" stopIfTrue="1">
      <formula>O63=S63</formula>
    </cfRule>
  </conditionalFormatting>
  <conditionalFormatting sqref="S63:U64">
    <cfRule type="expression" dxfId="161" priority="47" stopIfTrue="1">
      <formula>S63&gt;O63</formula>
    </cfRule>
    <cfRule type="expression" dxfId="160" priority="48" stopIfTrue="1">
      <formula>S63=O63</formula>
    </cfRule>
  </conditionalFormatting>
  <conditionalFormatting sqref="O63:Q64">
    <cfRule type="expression" dxfId="159" priority="45" stopIfTrue="1">
      <formula>O63&gt;S63</formula>
    </cfRule>
    <cfRule type="expression" dxfId="158" priority="46" stopIfTrue="1">
      <formula>O63=S63</formula>
    </cfRule>
  </conditionalFormatting>
  <conditionalFormatting sqref="S63:U64">
    <cfRule type="expression" dxfId="157" priority="43" stopIfTrue="1">
      <formula>S63&gt;O63</formula>
    </cfRule>
    <cfRule type="expression" dxfId="156" priority="44" stopIfTrue="1">
      <formula>S63=O63</formula>
    </cfRule>
  </conditionalFormatting>
  <conditionalFormatting sqref="O65:Q66">
    <cfRule type="expression" dxfId="155" priority="41" stopIfTrue="1">
      <formula>O65&gt;S65</formula>
    </cfRule>
    <cfRule type="expression" dxfId="154" priority="42" stopIfTrue="1">
      <formula>O65=S65</formula>
    </cfRule>
  </conditionalFormatting>
  <conditionalFormatting sqref="S65:U66">
    <cfRule type="expression" dxfId="153" priority="39" stopIfTrue="1">
      <formula>S65&gt;O65</formula>
    </cfRule>
    <cfRule type="expression" dxfId="152" priority="40" stopIfTrue="1">
      <formula>S65=O65</formula>
    </cfRule>
  </conditionalFormatting>
  <conditionalFormatting sqref="O65:Q66">
    <cfRule type="expression" dxfId="151" priority="37" stopIfTrue="1">
      <formula>O65&gt;S65</formula>
    </cfRule>
    <cfRule type="expression" dxfId="150" priority="38" stopIfTrue="1">
      <formula>O65=S65</formula>
    </cfRule>
  </conditionalFormatting>
  <conditionalFormatting sqref="S65:U66">
    <cfRule type="expression" dxfId="149" priority="35" stopIfTrue="1">
      <formula>S65&gt;O65</formula>
    </cfRule>
    <cfRule type="expression" dxfId="148" priority="36" stopIfTrue="1">
      <formula>S65=O65</formula>
    </cfRule>
  </conditionalFormatting>
  <conditionalFormatting sqref="O67:Q68">
    <cfRule type="expression" dxfId="147" priority="33" stopIfTrue="1">
      <formula>O67&gt;S67</formula>
    </cfRule>
    <cfRule type="expression" dxfId="146" priority="34" stopIfTrue="1">
      <formula>O67=S67</formula>
    </cfRule>
  </conditionalFormatting>
  <conditionalFormatting sqref="S67:U68">
    <cfRule type="expression" dxfId="145" priority="31" stopIfTrue="1">
      <formula>S67&gt;O67</formula>
    </cfRule>
    <cfRule type="expression" dxfId="144" priority="32" stopIfTrue="1">
      <formula>S67=O67</formula>
    </cfRule>
  </conditionalFormatting>
  <conditionalFormatting sqref="O67:Q68">
    <cfRule type="expression" dxfId="143" priority="29" stopIfTrue="1">
      <formula>O67&gt;S67</formula>
    </cfRule>
    <cfRule type="expression" dxfId="142" priority="30" stopIfTrue="1">
      <formula>O67=S67</formula>
    </cfRule>
  </conditionalFormatting>
  <conditionalFormatting sqref="S67:U68">
    <cfRule type="expression" dxfId="141" priority="27" stopIfTrue="1">
      <formula>S67&gt;O67</formula>
    </cfRule>
    <cfRule type="expression" dxfId="140" priority="28" stopIfTrue="1">
      <formula>S67=O67</formula>
    </cfRule>
  </conditionalFormatting>
  <conditionalFormatting sqref="O69:Q70">
    <cfRule type="expression" dxfId="139" priority="25" stopIfTrue="1">
      <formula>O69&gt;S69</formula>
    </cfRule>
    <cfRule type="expression" dxfId="138" priority="26" stopIfTrue="1">
      <formula>O69=S69</formula>
    </cfRule>
  </conditionalFormatting>
  <conditionalFormatting sqref="S69:U70">
    <cfRule type="expression" dxfId="137" priority="23" stopIfTrue="1">
      <formula>S69&gt;O69</formula>
    </cfRule>
    <cfRule type="expression" dxfId="136" priority="24" stopIfTrue="1">
      <formula>S69=O69</formula>
    </cfRule>
  </conditionalFormatting>
  <conditionalFormatting sqref="O69:Q70">
    <cfRule type="expression" dxfId="135" priority="21" stopIfTrue="1">
      <formula>O69&gt;S69</formula>
    </cfRule>
    <cfRule type="expression" dxfId="134" priority="22" stopIfTrue="1">
      <formula>O69=S69</formula>
    </cfRule>
  </conditionalFormatting>
  <conditionalFormatting sqref="S69:U70">
    <cfRule type="expression" dxfId="133" priority="19" stopIfTrue="1">
      <formula>S69&gt;O69</formula>
    </cfRule>
    <cfRule type="expression" dxfId="132" priority="20" stopIfTrue="1">
      <formula>S69=O69</formula>
    </cfRule>
  </conditionalFormatting>
  <conditionalFormatting sqref="O71:Q72">
    <cfRule type="expression" dxfId="131" priority="17" stopIfTrue="1">
      <formula>O71&gt;S71</formula>
    </cfRule>
    <cfRule type="expression" dxfId="130" priority="18" stopIfTrue="1">
      <formula>O71=S71</formula>
    </cfRule>
  </conditionalFormatting>
  <conditionalFormatting sqref="S71:U72">
    <cfRule type="expression" dxfId="129" priority="15" stopIfTrue="1">
      <formula>S71&gt;O71</formula>
    </cfRule>
    <cfRule type="expression" dxfId="128" priority="16" stopIfTrue="1">
      <formula>S71=O71</formula>
    </cfRule>
  </conditionalFormatting>
  <conditionalFormatting sqref="O71:Q72">
    <cfRule type="expression" dxfId="127" priority="13" stopIfTrue="1">
      <formula>O71&gt;S71</formula>
    </cfRule>
    <cfRule type="expression" dxfId="126" priority="14" stopIfTrue="1">
      <formula>O71=S71</formula>
    </cfRule>
  </conditionalFormatting>
  <conditionalFormatting sqref="S71:U72">
    <cfRule type="expression" dxfId="125" priority="11" stopIfTrue="1">
      <formula>S71&gt;O71</formula>
    </cfRule>
    <cfRule type="expression" dxfId="124" priority="12" stopIfTrue="1">
      <formula>S71=O71</formula>
    </cfRule>
  </conditionalFormatting>
  <conditionalFormatting sqref="O73:Q74">
    <cfRule type="expression" dxfId="123" priority="9" stopIfTrue="1">
      <formula>O73&gt;S73</formula>
    </cfRule>
    <cfRule type="expression" dxfId="122" priority="10" stopIfTrue="1">
      <formula>O73=S73</formula>
    </cfRule>
  </conditionalFormatting>
  <conditionalFormatting sqref="S73:U74">
    <cfRule type="expression" dxfId="121" priority="7" stopIfTrue="1">
      <formula>S73&gt;O73</formula>
    </cfRule>
    <cfRule type="expression" dxfId="120" priority="8" stopIfTrue="1">
      <formula>S73=O73</formula>
    </cfRule>
  </conditionalFormatting>
  <conditionalFormatting sqref="O73:Q74">
    <cfRule type="expression" dxfId="119" priority="5" stopIfTrue="1">
      <formula>O73&gt;S73</formula>
    </cfRule>
    <cfRule type="expression" dxfId="118" priority="6" stopIfTrue="1">
      <formula>O73=S73</formula>
    </cfRule>
  </conditionalFormatting>
  <conditionalFormatting sqref="S73:U74">
    <cfRule type="expression" dxfId="117" priority="3" stopIfTrue="1">
      <formula>S73&gt;O73</formula>
    </cfRule>
    <cfRule type="expression" dxfId="116" priority="4" stopIfTrue="1">
      <formula>S73=O73</formula>
    </cfRule>
  </conditionalFormatting>
  <conditionalFormatting sqref="E28">
    <cfRule type="expression" dxfId="115" priority="2" stopIfTrue="1">
      <formula>E28=FALSE</formula>
    </cfRule>
  </conditionalFormatting>
  <conditionalFormatting sqref="E28">
    <cfRule type="expression" dxfId="114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tabSelected="1" view="pageBreakPreview" zoomScale="69" zoomScaleNormal="100" zoomScaleSheetLayoutView="100" workbookViewId="0">
      <selection activeCell="Q2" sqref="Q2:AA3"/>
    </sheetView>
  </sheetViews>
  <sheetFormatPr defaultColWidth="1.875" defaultRowHeight="13.5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 x14ac:dyDescent="0.2"/>
    <row r="2" spans="2:64" ht="14.25" thickBot="1" x14ac:dyDescent="0.2">
      <c r="K2" s="98" t="s">
        <v>115</v>
      </c>
      <c r="L2" s="98"/>
      <c r="M2" s="98"/>
      <c r="N2" s="99" t="s">
        <v>8</v>
      </c>
      <c r="O2" s="99"/>
      <c r="P2" s="2"/>
      <c r="Q2" s="100" t="s">
        <v>35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 t="s">
        <v>9</v>
      </c>
      <c r="AC2" s="101"/>
      <c r="AD2" s="101"/>
      <c r="AE2" s="101"/>
      <c r="AF2" s="3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</row>
    <row r="3" spans="2:64" ht="14.25" thickBot="1" x14ac:dyDescent="0.2">
      <c r="K3" s="98"/>
      <c r="L3" s="98"/>
      <c r="M3" s="98"/>
      <c r="N3" s="99"/>
      <c r="O3" s="99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101"/>
      <c r="AD3" s="101"/>
      <c r="AE3" s="101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</row>
    <row r="4" spans="2:64" s="32" customFormat="1" ht="13.5" customHeight="1" x14ac:dyDescent="0.15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 x14ac:dyDescent="0.15">
      <c r="B6" s="130" t="str">
        <f>IF(ISBLANK($K$2),"",$K$2)</f>
        <v>F</v>
      </c>
      <c r="C6" s="130"/>
      <c r="D6" s="130"/>
      <c r="E6" s="131" t="s">
        <v>8</v>
      </c>
      <c r="F6" s="131"/>
      <c r="G6" s="131"/>
      <c r="H6" s="72" t="str">
        <f>C9</f>
        <v>中居キッカーズ</v>
      </c>
      <c r="I6" s="73"/>
      <c r="J6" s="73"/>
      <c r="K6" s="73"/>
      <c r="L6" s="74"/>
      <c r="M6" s="81" t="str">
        <f>C11</f>
        <v>倉賀野B</v>
      </c>
      <c r="N6" s="82"/>
      <c r="O6" s="82"/>
      <c r="P6" s="82"/>
      <c r="Q6" s="83"/>
      <c r="R6" s="72" t="str">
        <f>C13</f>
        <v>FC里見</v>
      </c>
      <c r="S6" s="90"/>
      <c r="T6" s="90"/>
      <c r="U6" s="90"/>
      <c r="V6" s="91"/>
      <c r="W6" s="72" t="str">
        <f>C15</f>
        <v>箕郷FC</v>
      </c>
      <c r="X6" s="90"/>
      <c r="Y6" s="90"/>
      <c r="Z6" s="90"/>
      <c r="AA6" s="91"/>
      <c r="AB6" s="72" t="str">
        <f>C17</f>
        <v>豊岡ＳＣ</v>
      </c>
      <c r="AC6" s="90"/>
      <c r="AD6" s="90"/>
      <c r="AE6" s="90"/>
      <c r="AF6" s="91"/>
      <c r="AG6" s="121">
        <f>C19</f>
        <v>0</v>
      </c>
      <c r="AH6" s="122"/>
      <c r="AI6" s="122"/>
      <c r="AJ6" s="122"/>
      <c r="AK6" s="123"/>
      <c r="AL6" s="121">
        <f>C21</f>
        <v>0</v>
      </c>
      <c r="AM6" s="122"/>
      <c r="AN6" s="122"/>
      <c r="AO6" s="122"/>
      <c r="AP6" s="123"/>
      <c r="AQ6" s="118" t="s">
        <v>10</v>
      </c>
      <c r="AR6" s="118"/>
      <c r="AS6" s="118" t="s">
        <v>11</v>
      </c>
      <c r="AT6" s="118"/>
      <c r="AU6" s="118" t="s">
        <v>12</v>
      </c>
      <c r="AV6" s="118"/>
      <c r="AW6" s="118" t="s">
        <v>13</v>
      </c>
      <c r="AX6" s="118"/>
      <c r="AY6" s="118"/>
      <c r="AZ6" s="118" t="s">
        <v>14</v>
      </c>
      <c r="BA6" s="118"/>
      <c r="BB6" s="119"/>
      <c r="BD6" s="120" t="s">
        <v>15</v>
      </c>
      <c r="BE6" s="120" t="s">
        <v>16</v>
      </c>
      <c r="BF6" s="120" t="s">
        <v>14</v>
      </c>
      <c r="BJ6" s="105"/>
    </row>
    <row r="7" spans="2:64" x14ac:dyDescent="0.15">
      <c r="B7" s="130"/>
      <c r="C7" s="130"/>
      <c r="D7" s="130"/>
      <c r="E7" s="131"/>
      <c r="F7" s="131"/>
      <c r="G7" s="131"/>
      <c r="H7" s="75"/>
      <c r="I7" s="76"/>
      <c r="J7" s="76"/>
      <c r="K7" s="76"/>
      <c r="L7" s="77"/>
      <c r="M7" s="84"/>
      <c r="N7" s="85"/>
      <c r="O7" s="85"/>
      <c r="P7" s="85"/>
      <c r="Q7" s="86"/>
      <c r="R7" s="92"/>
      <c r="S7" s="93"/>
      <c r="T7" s="93"/>
      <c r="U7" s="93"/>
      <c r="V7" s="94"/>
      <c r="W7" s="92"/>
      <c r="X7" s="93"/>
      <c r="Y7" s="93"/>
      <c r="Z7" s="93"/>
      <c r="AA7" s="94"/>
      <c r="AB7" s="92"/>
      <c r="AC7" s="93"/>
      <c r="AD7" s="93"/>
      <c r="AE7" s="93"/>
      <c r="AF7" s="94"/>
      <c r="AG7" s="124"/>
      <c r="AH7" s="125"/>
      <c r="AI7" s="125"/>
      <c r="AJ7" s="125"/>
      <c r="AK7" s="126"/>
      <c r="AL7" s="124"/>
      <c r="AM7" s="125"/>
      <c r="AN7" s="125"/>
      <c r="AO7" s="125"/>
      <c r="AP7" s="126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9"/>
      <c r="BD7" s="120"/>
      <c r="BE7" s="120"/>
      <c r="BF7" s="120"/>
      <c r="BJ7" s="105"/>
    </row>
    <row r="8" spans="2:64" x14ac:dyDescent="0.15">
      <c r="B8" s="130"/>
      <c r="C8" s="130"/>
      <c r="D8" s="130"/>
      <c r="E8" s="131"/>
      <c r="F8" s="131"/>
      <c r="G8" s="131"/>
      <c r="H8" s="78"/>
      <c r="I8" s="79"/>
      <c r="J8" s="79"/>
      <c r="K8" s="79"/>
      <c r="L8" s="80"/>
      <c r="M8" s="87"/>
      <c r="N8" s="88"/>
      <c r="O8" s="88"/>
      <c r="P8" s="88"/>
      <c r="Q8" s="89"/>
      <c r="R8" s="95"/>
      <c r="S8" s="96"/>
      <c r="T8" s="96"/>
      <c r="U8" s="96"/>
      <c r="V8" s="97"/>
      <c r="W8" s="95"/>
      <c r="X8" s="96"/>
      <c r="Y8" s="96"/>
      <c r="Z8" s="96"/>
      <c r="AA8" s="97"/>
      <c r="AB8" s="95"/>
      <c r="AC8" s="96"/>
      <c r="AD8" s="96"/>
      <c r="AE8" s="96"/>
      <c r="AF8" s="97"/>
      <c r="AG8" s="127"/>
      <c r="AH8" s="128"/>
      <c r="AI8" s="128"/>
      <c r="AJ8" s="128"/>
      <c r="AK8" s="129"/>
      <c r="AL8" s="127"/>
      <c r="AM8" s="128"/>
      <c r="AN8" s="128"/>
      <c r="AO8" s="128"/>
      <c r="AP8" s="129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9"/>
      <c r="BD8" s="120"/>
      <c r="BE8" s="120"/>
      <c r="BF8" s="120"/>
      <c r="BJ8" s="105"/>
    </row>
    <row r="9" spans="2:64" ht="14.25" thickBot="1" x14ac:dyDescent="0.2">
      <c r="B9" s="106">
        <v>1</v>
      </c>
      <c r="C9" s="107" t="str">
        <f>Sheet1!G8</f>
        <v>中居キッカーズ</v>
      </c>
      <c r="D9" s="107"/>
      <c r="E9" s="107"/>
      <c r="F9" s="107"/>
      <c r="G9" s="108"/>
      <c r="H9" s="111"/>
      <c r="I9" s="111"/>
      <c r="J9" s="111"/>
      <c r="K9" s="111"/>
      <c r="L9" s="111"/>
      <c r="M9" s="112">
        <f>IF(ISBLANK(O69),"",O69)</f>
        <v>9</v>
      </c>
      <c r="N9" s="112"/>
      <c r="O9" s="6" t="str">
        <f>IF(ISBLANK(O69),"",IF(M9&gt;P9,"○",IF(M9&lt;P9,"×","△")))</f>
        <v>○</v>
      </c>
      <c r="P9" s="113">
        <f>IF(ISBLANK(S69),"",S69)</f>
        <v>0</v>
      </c>
      <c r="Q9" s="114"/>
      <c r="R9" s="112">
        <f>IF(ISBLANK(O45),"",O45)</f>
        <v>2</v>
      </c>
      <c r="S9" s="112"/>
      <c r="T9" s="6" t="str">
        <f>IF(ISBLANK(O45),"",IF(R9&gt;U9,"○",IF(R9&lt;U9,"×","△")))</f>
        <v>△</v>
      </c>
      <c r="U9" s="117">
        <f>IF(ISBLANK(S45),"",S45)</f>
        <v>2</v>
      </c>
      <c r="V9" s="117"/>
      <c r="W9" s="112">
        <f>IF(ISBLANK(O51),"",O51)</f>
        <v>1</v>
      </c>
      <c r="X9" s="112"/>
      <c r="Y9" s="6" t="str">
        <f>IF(ISBLANK(O51),"",IF(W9&gt;Z9,"○",IF(W9&lt;Z9,"×","△")))</f>
        <v>△</v>
      </c>
      <c r="Z9" s="117">
        <f>IF(ISBLANK(S51),"",S51)</f>
        <v>1</v>
      </c>
      <c r="AA9" s="117"/>
      <c r="AB9" s="112">
        <f>IF(ISBLANK(O65),"",O65)</f>
        <v>5</v>
      </c>
      <c r="AC9" s="112"/>
      <c r="AD9" s="6" t="str">
        <f>IF(ISBLANK(O65),"",IF(AB9&gt;AE9,"○",IF(AB9&lt;AE9,"×","△")))</f>
        <v>○</v>
      </c>
      <c r="AE9" s="117">
        <f>IF(ISBLANK(S65),"",S65)</f>
        <v>1</v>
      </c>
      <c r="AF9" s="117"/>
      <c r="AG9" s="135"/>
      <c r="AH9" s="135"/>
      <c r="AI9" s="7"/>
      <c r="AJ9" s="136"/>
      <c r="AK9" s="136"/>
      <c r="AL9" s="135" t="str">
        <f>IF(ISBLANK(O55),"",O55)</f>
        <v/>
      </c>
      <c r="AM9" s="135"/>
      <c r="AN9" s="7" t="str">
        <f>IF(ISBLANK(O55),"",IF(AL9&gt;AO9,"○",IF(AL9&lt;AO9,"×","△")))</f>
        <v/>
      </c>
      <c r="AO9" s="136" t="str">
        <f>IF(ISBLANK(S55),"",S55)</f>
        <v/>
      </c>
      <c r="AP9" s="136"/>
      <c r="AQ9" s="132">
        <f>IF(ISBLANK($O$45),"",SUM(BD9*3+BE9))</f>
        <v>8</v>
      </c>
      <c r="AR9" s="132"/>
      <c r="AS9" s="132">
        <f>IF(ISBLANK($O$45),"",SUM(H9)+SUM(M9)+SUM(R9)+SUM(W9)+SUM(AB9)+SUM(AG9)+SUM(AL9))</f>
        <v>17</v>
      </c>
      <c r="AT9" s="132"/>
      <c r="AU9" s="132">
        <f>IF(ISBLANK($O$45),"",SUM(H9)+SUM(P9)+SUM(U9)+SUM(Z9)+SUM(AE9)+SUM(AJ9)+SUM(AO9))</f>
        <v>4</v>
      </c>
      <c r="AV9" s="132"/>
      <c r="AW9" s="132">
        <f>IF(ISBLANK(O45),"",AS9-AU9)</f>
        <v>13</v>
      </c>
      <c r="AX9" s="132"/>
      <c r="AY9" s="132"/>
      <c r="AZ9" s="133">
        <f>IF(ISBLANK(O69),"",RANK($BF$9:$BF$18,$BF$9:$BF$18))</f>
        <v>2</v>
      </c>
      <c r="BA9" s="133"/>
      <c r="BB9" s="134">
        <f>IF(ISBLANK(O45),"",AQ9*10000+AW9*100+AS9)</f>
        <v>81317</v>
      </c>
      <c r="BD9" s="139">
        <f>COUNTIF(H9:AP10,"○")</f>
        <v>2</v>
      </c>
      <c r="BE9" s="139">
        <f>COUNTIF(H9:AP10,"△")</f>
        <v>2</v>
      </c>
      <c r="BF9" s="139">
        <f>SUM(AQ9*10000+AW9*100+AS9)</f>
        <v>81317</v>
      </c>
      <c r="BI9" s="137"/>
      <c r="BJ9" s="137"/>
      <c r="BK9" s="137"/>
      <c r="BL9" s="137"/>
    </row>
    <row r="10" spans="2:64" ht="14.25" x14ac:dyDescent="0.15">
      <c r="B10" s="106"/>
      <c r="C10" s="109"/>
      <c r="D10" s="109"/>
      <c r="E10" s="109"/>
      <c r="F10" s="109"/>
      <c r="G10" s="110"/>
      <c r="H10" s="111"/>
      <c r="I10" s="111"/>
      <c r="J10" s="111"/>
      <c r="K10" s="111"/>
      <c r="L10" s="111"/>
      <c r="M10" s="112"/>
      <c r="N10" s="112"/>
      <c r="O10" s="8"/>
      <c r="P10" s="115"/>
      <c r="Q10" s="116"/>
      <c r="R10" s="112"/>
      <c r="S10" s="112"/>
      <c r="T10" s="8"/>
      <c r="U10" s="117"/>
      <c r="V10" s="117"/>
      <c r="W10" s="112"/>
      <c r="X10" s="112"/>
      <c r="Y10" s="8"/>
      <c r="Z10" s="117"/>
      <c r="AA10" s="117"/>
      <c r="AB10" s="112"/>
      <c r="AC10" s="112"/>
      <c r="AD10" s="8"/>
      <c r="AE10" s="117"/>
      <c r="AF10" s="117"/>
      <c r="AG10" s="135"/>
      <c r="AH10" s="135"/>
      <c r="AI10" s="9"/>
      <c r="AJ10" s="136"/>
      <c r="AK10" s="136"/>
      <c r="AL10" s="135"/>
      <c r="AM10" s="135"/>
      <c r="AN10" s="9"/>
      <c r="AO10" s="136"/>
      <c r="AP10" s="13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  <c r="BA10" s="133"/>
      <c r="BB10" s="134"/>
      <c r="BD10" s="139"/>
      <c r="BE10" s="139"/>
      <c r="BF10" s="139"/>
      <c r="BI10" s="137"/>
      <c r="BJ10" s="137"/>
      <c r="BK10" s="137"/>
      <c r="BL10" s="137"/>
    </row>
    <row r="11" spans="2:64" ht="14.25" thickBot="1" x14ac:dyDescent="0.2">
      <c r="B11" s="138">
        <v>2</v>
      </c>
      <c r="C11" s="109" t="str">
        <f>Sheet1!G10</f>
        <v>倉賀野B</v>
      </c>
      <c r="D11" s="109"/>
      <c r="E11" s="109"/>
      <c r="F11" s="109"/>
      <c r="G11" s="109"/>
      <c r="H11" s="112">
        <f>P9</f>
        <v>0</v>
      </c>
      <c r="I11" s="112"/>
      <c r="J11" s="6" t="str">
        <f>IF(ISBLANK(O69),"",IF(H11&gt;K11,"○",IF(H11&lt;K11,"×","△")))</f>
        <v>×</v>
      </c>
      <c r="K11" s="117">
        <f>M9</f>
        <v>9</v>
      </c>
      <c r="L11" s="117"/>
      <c r="M11" s="111"/>
      <c r="N11" s="111"/>
      <c r="O11" s="111"/>
      <c r="P11" s="111"/>
      <c r="Q11" s="111"/>
      <c r="R11" s="112">
        <f>IF(ISBLANK(O63),"",O63)</f>
        <v>2</v>
      </c>
      <c r="S11" s="112"/>
      <c r="T11" s="6" t="str">
        <f>IF(ISBLANK(O63),"",IF(R11&gt;U11,"○",IF(R11&lt;U11,"×","△")))</f>
        <v>○</v>
      </c>
      <c r="U11" s="117">
        <f>IF(ISBLANK(S63),"",S63)</f>
        <v>1</v>
      </c>
      <c r="V11" s="117"/>
      <c r="W11" s="112">
        <f>IF(ISBLANK(O47),"",O47)</f>
        <v>1</v>
      </c>
      <c r="X11" s="112"/>
      <c r="Y11" s="6" t="str">
        <f>IF(ISBLANK(O47),"",IF(W11&gt;Z11,"○",IF(W11&lt;Z11,"×","△")))</f>
        <v>×</v>
      </c>
      <c r="Z11" s="117">
        <f>IF(ISBLANK(S47),"",S47)</f>
        <v>5</v>
      </c>
      <c r="AA11" s="117"/>
      <c r="AB11" s="112">
        <f>IF(ISBLANK(O53),"",O53)</f>
        <v>1</v>
      </c>
      <c r="AC11" s="112"/>
      <c r="AD11" s="6" t="str">
        <f>IF(ISBLANK(O53),"",IF(AB11&gt;AE11,"○",IF(AB11&lt;AE11,"×","△")))</f>
        <v>×</v>
      </c>
      <c r="AE11" s="117">
        <f>IF(ISBLANK(S53),"",S53)</f>
        <v>2</v>
      </c>
      <c r="AF11" s="117"/>
      <c r="AG11" s="135"/>
      <c r="AH11" s="135"/>
      <c r="AI11" s="7"/>
      <c r="AJ11" s="136"/>
      <c r="AK11" s="136"/>
      <c r="AL11" s="135"/>
      <c r="AM11" s="135"/>
      <c r="AN11" s="7"/>
      <c r="AO11" s="136"/>
      <c r="AP11" s="136"/>
      <c r="AQ11" s="132">
        <f>IF(ISBLANK($O$45),"",SUM(BD11*3+BE11))</f>
        <v>3</v>
      </c>
      <c r="AR11" s="132"/>
      <c r="AS11" s="132">
        <f>IF(ISBLANK($O$45),"",SUM(H11)+SUM(M11)+SUM(R11)+SUM(W11)+SUM(AB11)+SUM(AG11)+SUM(AL11))</f>
        <v>4</v>
      </c>
      <c r="AT11" s="132"/>
      <c r="AU11" s="132">
        <f>IF(ISBLANK($O$45),"",SUM(K11)+SUM(P11)+SUM(U11)+SUM(Z11)+SUM(AE11)+SUM(AJ11)+SUM(AO11))</f>
        <v>17</v>
      </c>
      <c r="AV11" s="132"/>
      <c r="AW11" s="132">
        <f>IF(ISBLANK(O45),"",AS11-AU11)</f>
        <v>-13</v>
      </c>
      <c r="AX11" s="132"/>
      <c r="AY11" s="132"/>
      <c r="AZ11" s="133">
        <f>IF(ISBLANK(S69),"",RANK($BF$9:$BF$18,$BF$9:$BF$18))</f>
        <v>4</v>
      </c>
      <c r="BA11" s="133"/>
      <c r="BB11" s="134">
        <f>IF(ISBLANK(S45),"",AQ11*10000+AW11*100+AS11)</f>
        <v>28704</v>
      </c>
      <c r="BD11" s="139">
        <f>COUNTIF(H11:AP12,"○")</f>
        <v>1</v>
      </c>
      <c r="BE11" s="139">
        <f>COUNTIF(H11:AP12,"△")</f>
        <v>0</v>
      </c>
      <c r="BF11" s="139">
        <f>SUM(AQ11*10000+AW11*100+AS11)</f>
        <v>28704</v>
      </c>
      <c r="BI11" s="137"/>
      <c r="BJ11" s="137"/>
      <c r="BK11" s="137"/>
      <c r="BL11" s="4"/>
    </row>
    <row r="12" spans="2:64" ht="14.25" x14ac:dyDescent="0.15">
      <c r="B12" s="138"/>
      <c r="C12" s="109"/>
      <c r="D12" s="109"/>
      <c r="E12" s="109"/>
      <c r="F12" s="109"/>
      <c r="G12" s="109"/>
      <c r="H12" s="112"/>
      <c r="I12" s="112"/>
      <c r="J12" s="42"/>
      <c r="K12" s="117"/>
      <c r="L12" s="117"/>
      <c r="M12" s="111"/>
      <c r="N12" s="111"/>
      <c r="O12" s="111"/>
      <c r="P12" s="111"/>
      <c r="Q12" s="111"/>
      <c r="R12" s="112"/>
      <c r="S12" s="112"/>
      <c r="T12" s="8"/>
      <c r="U12" s="117"/>
      <c r="V12" s="117"/>
      <c r="W12" s="112"/>
      <c r="X12" s="112"/>
      <c r="Y12" s="8"/>
      <c r="Z12" s="117"/>
      <c r="AA12" s="117"/>
      <c r="AB12" s="112"/>
      <c r="AC12" s="112"/>
      <c r="AD12" s="8"/>
      <c r="AE12" s="117"/>
      <c r="AF12" s="117"/>
      <c r="AG12" s="135"/>
      <c r="AH12" s="135"/>
      <c r="AI12" s="9"/>
      <c r="AJ12" s="136"/>
      <c r="AK12" s="136"/>
      <c r="AL12" s="135"/>
      <c r="AM12" s="135"/>
      <c r="AN12" s="9"/>
      <c r="AO12" s="136"/>
      <c r="AP12" s="136"/>
      <c r="AQ12" s="132"/>
      <c r="AR12" s="132"/>
      <c r="AS12" s="132"/>
      <c r="AT12" s="132"/>
      <c r="AU12" s="132"/>
      <c r="AV12" s="132"/>
      <c r="AW12" s="132"/>
      <c r="AX12" s="132"/>
      <c r="AY12" s="132"/>
      <c r="AZ12" s="133"/>
      <c r="BA12" s="133"/>
      <c r="BB12" s="134"/>
      <c r="BD12" s="139"/>
      <c r="BE12" s="139"/>
      <c r="BF12" s="139"/>
      <c r="BI12" s="137"/>
      <c r="BJ12" s="137"/>
      <c r="BK12" s="137"/>
      <c r="BL12" s="4"/>
    </row>
    <row r="13" spans="2:64" ht="14.25" thickBot="1" x14ac:dyDescent="0.2">
      <c r="B13" s="138">
        <v>3</v>
      </c>
      <c r="C13" s="109" t="str">
        <f>Sheet1!G12</f>
        <v>FC里見</v>
      </c>
      <c r="D13" s="109"/>
      <c r="E13" s="109"/>
      <c r="F13" s="109"/>
      <c r="G13" s="109"/>
      <c r="H13" s="112">
        <f>U9</f>
        <v>2</v>
      </c>
      <c r="I13" s="112"/>
      <c r="J13" s="6" t="str">
        <f>IF(ISBLANK(O45),"",IF(H13&gt;K13,"○",IF(H13&lt;K13,"×","△")))</f>
        <v>△</v>
      </c>
      <c r="K13" s="117">
        <f>R9</f>
        <v>2</v>
      </c>
      <c r="L13" s="117"/>
      <c r="M13" s="112">
        <f>U11</f>
        <v>1</v>
      </c>
      <c r="N13" s="112"/>
      <c r="O13" s="6" t="str">
        <f>IF(ISBLANK(O63),"",IF(M13&gt;P13,"○",IF(M13&lt;P13,"×","△")))</f>
        <v>×</v>
      </c>
      <c r="P13" s="117">
        <f>R11</f>
        <v>2</v>
      </c>
      <c r="Q13" s="117"/>
      <c r="R13" s="111"/>
      <c r="S13" s="111"/>
      <c r="T13" s="111"/>
      <c r="U13" s="111"/>
      <c r="V13" s="111"/>
      <c r="W13" s="112">
        <f>IF(ISBLANK(O67),"",O67)</f>
        <v>0</v>
      </c>
      <c r="X13" s="112"/>
      <c r="Y13" s="6" t="str">
        <f>IF(ISBLANK(O67),"",IF(W13&gt;Z13,"○",IF(W13&lt;Z13,"×","△")))</f>
        <v>×</v>
      </c>
      <c r="Z13" s="117">
        <f>IF(ISBLANK(S67),"",S67)</f>
        <v>4</v>
      </c>
      <c r="AA13" s="117"/>
      <c r="AB13" s="112">
        <f>IF(ISBLANK(O49),"",O49)</f>
        <v>0</v>
      </c>
      <c r="AC13" s="112"/>
      <c r="AD13" s="6" t="str">
        <f>IF(ISBLANK(O49),"",IF(AB13&gt;AE13,"○",IF(AB13&lt;AE13,"×","△")))</f>
        <v>×</v>
      </c>
      <c r="AE13" s="117">
        <f>IF(ISBLANK(S49),"",S49)</f>
        <v>3</v>
      </c>
      <c r="AF13" s="117"/>
      <c r="AG13" s="135"/>
      <c r="AH13" s="135"/>
      <c r="AI13" s="7"/>
      <c r="AJ13" s="136"/>
      <c r="AK13" s="136"/>
      <c r="AL13" s="135"/>
      <c r="AM13" s="135"/>
      <c r="AN13" s="7"/>
      <c r="AO13" s="136"/>
      <c r="AP13" s="136"/>
      <c r="AQ13" s="132">
        <f>IF(ISBLANK($O$45),"",SUM(BD13*3+BE13))</f>
        <v>1</v>
      </c>
      <c r="AR13" s="132"/>
      <c r="AS13" s="132">
        <f>IF(ISBLANK($O$45),"",SUM(H13)+SUM(M13)+SUM(R13)+SUM(W13)+SUM(AB13)+SUM(AG13)+SUM(AL13))</f>
        <v>3</v>
      </c>
      <c r="AT13" s="132"/>
      <c r="AU13" s="132">
        <f>IF(ISBLANK($O$45),"",SUM(K13)+SUM(P13)+SUM(U13)+SUM(Z13)+SUM(AE13)+SUM(AJ13)+SUM(AO13))</f>
        <v>11</v>
      </c>
      <c r="AV13" s="132"/>
      <c r="AW13" s="132">
        <f>IF(ISBLANK(O45),"",AS13-AU13)</f>
        <v>-8</v>
      </c>
      <c r="AX13" s="132"/>
      <c r="AY13" s="132"/>
      <c r="AZ13" s="133">
        <f>IF(ISBLANK(O67),"",RANK($BF$9:$BF$18,$BF$9:$BF$18))</f>
        <v>5</v>
      </c>
      <c r="BA13" s="133"/>
      <c r="BB13" s="134">
        <f>IF(ISBLANK(O47),"",AQ13*10000+AW13*100+AS13)</f>
        <v>9203</v>
      </c>
      <c r="BD13" s="139">
        <f>COUNTIF(H13:AP14,"○")</f>
        <v>0</v>
      </c>
      <c r="BE13" s="139">
        <f>COUNTIF(H13:AP14,"△")</f>
        <v>1</v>
      </c>
      <c r="BF13" s="139">
        <f>SUM(AQ13*10000+AW13*100+AS13)</f>
        <v>9203</v>
      </c>
      <c r="BI13" s="137"/>
      <c r="BJ13" s="137"/>
      <c r="BK13" s="137"/>
      <c r="BL13" s="4"/>
    </row>
    <row r="14" spans="2:64" ht="14.25" x14ac:dyDescent="0.15">
      <c r="B14" s="138"/>
      <c r="C14" s="109"/>
      <c r="D14" s="109"/>
      <c r="E14" s="109"/>
      <c r="F14" s="109"/>
      <c r="G14" s="109"/>
      <c r="H14" s="112"/>
      <c r="I14" s="112"/>
      <c r="J14" s="42"/>
      <c r="K14" s="117"/>
      <c r="L14" s="117"/>
      <c r="M14" s="112"/>
      <c r="N14" s="112"/>
      <c r="O14" s="42"/>
      <c r="P14" s="117"/>
      <c r="Q14" s="117"/>
      <c r="R14" s="111"/>
      <c r="S14" s="111"/>
      <c r="T14" s="111"/>
      <c r="U14" s="111"/>
      <c r="V14" s="111"/>
      <c r="W14" s="112"/>
      <c r="X14" s="112"/>
      <c r="Y14" s="8"/>
      <c r="Z14" s="117"/>
      <c r="AA14" s="117"/>
      <c r="AB14" s="112"/>
      <c r="AC14" s="112"/>
      <c r="AD14" s="8"/>
      <c r="AE14" s="117"/>
      <c r="AF14" s="117"/>
      <c r="AG14" s="135"/>
      <c r="AH14" s="135"/>
      <c r="AI14" s="9"/>
      <c r="AJ14" s="136"/>
      <c r="AK14" s="136"/>
      <c r="AL14" s="135"/>
      <c r="AM14" s="135"/>
      <c r="AN14" s="9"/>
      <c r="AO14" s="136"/>
      <c r="AP14" s="136"/>
      <c r="AQ14" s="132"/>
      <c r="AR14" s="132"/>
      <c r="AS14" s="132"/>
      <c r="AT14" s="132"/>
      <c r="AU14" s="132"/>
      <c r="AV14" s="132"/>
      <c r="AW14" s="132"/>
      <c r="AX14" s="132"/>
      <c r="AY14" s="132"/>
      <c r="AZ14" s="133"/>
      <c r="BA14" s="133"/>
      <c r="BB14" s="134"/>
      <c r="BD14" s="139"/>
      <c r="BE14" s="139"/>
      <c r="BF14" s="139"/>
      <c r="BI14" s="137"/>
      <c r="BJ14" s="137"/>
      <c r="BK14" s="137"/>
      <c r="BL14" s="4"/>
    </row>
    <row r="15" spans="2:64" ht="14.25" thickBot="1" x14ac:dyDescent="0.2">
      <c r="B15" s="138">
        <v>4</v>
      </c>
      <c r="C15" s="109" t="str">
        <f>Sheet1!G13</f>
        <v>箕郷FC</v>
      </c>
      <c r="D15" s="109"/>
      <c r="E15" s="109"/>
      <c r="F15" s="109"/>
      <c r="G15" s="109"/>
      <c r="H15" s="112">
        <f>Z9</f>
        <v>1</v>
      </c>
      <c r="I15" s="112"/>
      <c r="J15" s="6" t="str">
        <f>IF(ISBLANK(O51),"",IF(H15&gt;K15,"○",IF(H15&lt;K15,"×","△")))</f>
        <v>△</v>
      </c>
      <c r="K15" s="117">
        <f>W9</f>
        <v>1</v>
      </c>
      <c r="L15" s="117"/>
      <c r="M15" s="112">
        <f>Z11</f>
        <v>5</v>
      </c>
      <c r="N15" s="112"/>
      <c r="O15" s="6" t="str">
        <f>IF(ISBLANK(O47),"",IF(M15&gt;P15,"○",IF(M15&lt;P15,"×","△")))</f>
        <v>○</v>
      </c>
      <c r="P15" s="117">
        <f>W11</f>
        <v>1</v>
      </c>
      <c r="Q15" s="117"/>
      <c r="R15" s="112">
        <f>Z13</f>
        <v>4</v>
      </c>
      <c r="S15" s="112"/>
      <c r="T15" s="6" t="str">
        <f>IF(ISBLANK(O67),"",IF(R15&gt;U15,"○",IF(R15&lt;U15,"×","△")))</f>
        <v>○</v>
      </c>
      <c r="U15" s="117">
        <f>W13</f>
        <v>0</v>
      </c>
      <c r="V15" s="117"/>
      <c r="W15" s="111"/>
      <c r="X15" s="111"/>
      <c r="Y15" s="111"/>
      <c r="Z15" s="111"/>
      <c r="AA15" s="111"/>
      <c r="AB15" s="112">
        <f>IF(ISBLANK(O61),"",O61)</f>
        <v>0</v>
      </c>
      <c r="AC15" s="112"/>
      <c r="AD15" s="6" t="str">
        <f>IF(ISBLANK(O61),"",IF(AB15&gt;AE15,"○",IF(AB15&lt;AE15,"×","△")))</f>
        <v>×</v>
      </c>
      <c r="AE15" s="117">
        <f>IF(ISBLANK(S61),"",S61)</f>
        <v>1</v>
      </c>
      <c r="AF15" s="117"/>
      <c r="AG15" s="135"/>
      <c r="AH15" s="135"/>
      <c r="AI15" s="7"/>
      <c r="AJ15" s="136"/>
      <c r="AK15" s="136"/>
      <c r="AL15" s="135"/>
      <c r="AM15" s="135"/>
      <c r="AN15" s="7"/>
      <c r="AO15" s="136"/>
      <c r="AP15" s="136"/>
      <c r="AQ15" s="132">
        <f>IF(ISBLANK($O$45),"",SUM(BD15*3+BE15))</f>
        <v>7</v>
      </c>
      <c r="AR15" s="132"/>
      <c r="AS15" s="132">
        <f>IF(ISBLANK($O$45),"",SUM(H15)+SUM(M15)+SUM(R15)+SUM(W15)+SUM(AB15)+SUM(AG15)+SUM(AL15))</f>
        <v>10</v>
      </c>
      <c r="AT15" s="132"/>
      <c r="AU15" s="132">
        <f>IF(ISBLANK($O$45),"",SUM(K15)+SUM(P15)+SUM(U15)+SUM(Z15)+SUM(AE15)+SUM(AJ15)+SUM(AO15))</f>
        <v>3</v>
      </c>
      <c r="AV15" s="132"/>
      <c r="AW15" s="132">
        <f>IF(ISBLANK(O45),"",AS15-AU15)</f>
        <v>7</v>
      </c>
      <c r="AX15" s="132"/>
      <c r="AY15" s="132"/>
      <c r="AZ15" s="133">
        <f>IF(ISBLANK(S67),"",RANK($BF$9:$BF$18,$BF$9:$BF$18))</f>
        <v>3</v>
      </c>
      <c r="BA15" s="133"/>
      <c r="BB15" s="134">
        <f>IF(ISBLANK(S47),"",AQ15*10000+AW15*100+AS15)</f>
        <v>70710</v>
      </c>
      <c r="BD15" s="139">
        <f>COUNTIF(H15:AP16,"○")</f>
        <v>2</v>
      </c>
      <c r="BE15" s="139">
        <f>COUNTIF(H15:AP16,"△")</f>
        <v>1</v>
      </c>
      <c r="BF15" s="139">
        <f>SUM(AQ15*10000+AW15*100+AS15)</f>
        <v>70710</v>
      </c>
      <c r="BI15" s="137"/>
      <c r="BJ15" s="137"/>
      <c r="BK15" s="137"/>
      <c r="BL15" s="4"/>
    </row>
    <row r="16" spans="2:64" ht="14.25" x14ac:dyDescent="0.15">
      <c r="B16" s="138"/>
      <c r="C16" s="109"/>
      <c r="D16" s="109"/>
      <c r="E16" s="109"/>
      <c r="F16" s="109"/>
      <c r="G16" s="109"/>
      <c r="H16" s="112"/>
      <c r="I16" s="112"/>
      <c r="J16" s="42"/>
      <c r="K16" s="117"/>
      <c r="L16" s="117"/>
      <c r="M16" s="112"/>
      <c r="N16" s="112"/>
      <c r="O16" s="42"/>
      <c r="P16" s="117"/>
      <c r="Q16" s="117"/>
      <c r="R16" s="112"/>
      <c r="S16" s="112"/>
      <c r="T16" s="42"/>
      <c r="U16" s="117"/>
      <c r="V16" s="117"/>
      <c r="W16" s="111"/>
      <c r="X16" s="111"/>
      <c r="Y16" s="111"/>
      <c r="Z16" s="111"/>
      <c r="AA16" s="111"/>
      <c r="AB16" s="112"/>
      <c r="AC16" s="112"/>
      <c r="AD16" s="8"/>
      <c r="AE16" s="117"/>
      <c r="AF16" s="117"/>
      <c r="AG16" s="135"/>
      <c r="AH16" s="135"/>
      <c r="AI16" s="9"/>
      <c r="AJ16" s="136"/>
      <c r="AK16" s="136"/>
      <c r="AL16" s="135"/>
      <c r="AM16" s="135"/>
      <c r="AN16" s="9"/>
      <c r="AO16" s="136"/>
      <c r="AP16" s="13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3"/>
      <c r="BA16" s="133"/>
      <c r="BB16" s="134"/>
      <c r="BD16" s="139"/>
      <c r="BE16" s="139"/>
      <c r="BF16" s="139"/>
      <c r="BI16" s="137"/>
      <c r="BJ16" s="137"/>
      <c r="BK16" s="137"/>
      <c r="BL16" s="4"/>
    </row>
    <row r="17" spans="2:64" ht="14.25" thickBot="1" x14ac:dyDescent="0.2">
      <c r="B17" s="138">
        <v>5</v>
      </c>
      <c r="C17" s="109" t="str">
        <f>Sheet1!G14</f>
        <v>豊岡ＳＣ</v>
      </c>
      <c r="D17" s="109"/>
      <c r="E17" s="109"/>
      <c r="F17" s="109"/>
      <c r="G17" s="109"/>
      <c r="H17" s="112">
        <f>AE9</f>
        <v>1</v>
      </c>
      <c r="I17" s="112"/>
      <c r="J17" s="6" t="str">
        <f>IF(ISBLANK(O65),"",IF(H17&gt;K17,"○",IF(H17&lt;K17,"×","△")))</f>
        <v>×</v>
      </c>
      <c r="K17" s="117">
        <f>AB9</f>
        <v>5</v>
      </c>
      <c r="L17" s="117"/>
      <c r="M17" s="112">
        <f>AE11</f>
        <v>2</v>
      </c>
      <c r="N17" s="112"/>
      <c r="O17" s="6" t="str">
        <f>IF(ISBLANK(O53),"",IF(M17&gt;P17,"○",IF(M17&lt;P17,"×","△")))</f>
        <v>○</v>
      </c>
      <c r="P17" s="117">
        <f>AB11</f>
        <v>1</v>
      </c>
      <c r="Q17" s="117"/>
      <c r="R17" s="112">
        <f>AE13</f>
        <v>3</v>
      </c>
      <c r="S17" s="112"/>
      <c r="T17" s="6" t="str">
        <f>IF(ISBLANK(O49),"",IF(R17&gt;U17,"○",IF(R17&lt;U17,"×","△")))</f>
        <v>○</v>
      </c>
      <c r="U17" s="117">
        <f>AB13</f>
        <v>0</v>
      </c>
      <c r="V17" s="117"/>
      <c r="W17" s="112">
        <f>AE15</f>
        <v>1</v>
      </c>
      <c r="X17" s="112"/>
      <c r="Y17" s="6" t="str">
        <f>IF(ISBLANK(O61),"",IF(W17&gt;Z17,"○",IF(W17&lt;Z17,"×","△")))</f>
        <v>○</v>
      </c>
      <c r="Z17" s="117">
        <f>AB15</f>
        <v>0</v>
      </c>
      <c r="AA17" s="117"/>
      <c r="AB17" s="111"/>
      <c r="AC17" s="111"/>
      <c r="AD17" s="111"/>
      <c r="AE17" s="111"/>
      <c r="AF17" s="111"/>
      <c r="AG17" s="135" t="str">
        <f>IF(ISBLANK(O73),"",O73)</f>
        <v/>
      </c>
      <c r="AH17" s="135"/>
      <c r="AI17" s="7" t="str">
        <f>IF(ISBLANK(O73),"",IF(AG17&gt;AJ17,"○",IF(AG17&lt;AJ17,"×","△")))</f>
        <v/>
      </c>
      <c r="AJ17" s="136" t="str">
        <f>IF(ISBLANK(S73),"",S73)</f>
        <v/>
      </c>
      <c r="AK17" s="136"/>
      <c r="AL17" s="135"/>
      <c r="AM17" s="135"/>
      <c r="AN17" s="7"/>
      <c r="AO17" s="136"/>
      <c r="AP17" s="136"/>
      <c r="AQ17" s="132">
        <f>IF(ISBLANK($O$45),"",SUM(BD17*3+BE17))</f>
        <v>9</v>
      </c>
      <c r="AR17" s="132"/>
      <c r="AS17" s="132">
        <f>IF(ISBLANK($O$45),"",SUM(H17)+SUM(M17)+SUM(R17)+SUM(W17)+SUM(AB17)+SUM(AG17)+SUM(AL17))</f>
        <v>7</v>
      </c>
      <c r="AT17" s="132"/>
      <c r="AU17" s="140">
        <f>IF(ISBLANK($O$45),"",SUM(K17)+SUM(P17)+SUM(U17)+SUM(Z17)+SUM(AE17)+SUM(AJ17)+SUM(AO17))</f>
        <v>6</v>
      </c>
      <c r="AV17" s="141"/>
      <c r="AW17" s="132">
        <f>IF(ISBLANK(O45),"",AS17-AU17)</f>
        <v>1</v>
      </c>
      <c r="AX17" s="132"/>
      <c r="AY17" s="132"/>
      <c r="AZ17" s="133">
        <f>IF(ISBLANK(S65),"",RANK($BF$9:$BF$18,$BF$9:$BF$18))</f>
        <v>1</v>
      </c>
      <c r="BA17" s="133"/>
      <c r="BB17" s="134">
        <f>IF(ISBLANK(O49),"",AQ17*10000+AW17*100+AS17)</f>
        <v>90107</v>
      </c>
      <c r="BD17" s="139">
        <f>COUNTIF(H17:AP18,"○")</f>
        <v>3</v>
      </c>
      <c r="BE17" s="139">
        <f>COUNTIF(H17:AP18,"△")</f>
        <v>0</v>
      </c>
      <c r="BF17" s="139">
        <f>SUM(AQ17*10000+AW17*100+AS17)</f>
        <v>90107</v>
      </c>
      <c r="BI17" s="137"/>
      <c r="BJ17" s="137"/>
      <c r="BK17" s="137"/>
      <c r="BL17" s="4"/>
    </row>
    <row r="18" spans="2:64" ht="14.25" x14ac:dyDescent="0.15">
      <c r="B18" s="138"/>
      <c r="C18" s="109"/>
      <c r="D18" s="109"/>
      <c r="E18" s="109"/>
      <c r="F18" s="109"/>
      <c r="G18" s="109"/>
      <c r="H18" s="112"/>
      <c r="I18" s="112"/>
      <c r="J18" s="42"/>
      <c r="K18" s="117"/>
      <c r="L18" s="117"/>
      <c r="M18" s="112"/>
      <c r="N18" s="112"/>
      <c r="O18" s="42"/>
      <c r="P18" s="117"/>
      <c r="Q18" s="117"/>
      <c r="R18" s="112"/>
      <c r="S18" s="112"/>
      <c r="T18" s="42"/>
      <c r="U18" s="117"/>
      <c r="V18" s="117"/>
      <c r="W18" s="112"/>
      <c r="X18" s="112"/>
      <c r="Y18" s="42"/>
      <c r="Z18" s="117"/>
      <c r="AA18" s="117"/>
      <c r="AB18" s="111"/>
      <c r="AC18" s="111"/>
      <c r="AD18" s="111"/>
      <c r="AE18" s="111"/>
      <c r="AF18" s="111"/>
      <c r="AG18" s="135"/>
      <c r="AH18" s="135"/>
      <c r="AI18" s="9"/>
      <c r="AJ18" s="136"/>
      <c r="AK18" s="136"/>
      <c r="AL18" s="135"/>
      <c r="AM18" s="135"/>
      <c r="AN18" s="9"/>
      <c r="AO18" s="136"/>
      <c r="AP18" s="136"/>
      <c r="AQ18" s="132"/>
      <c r="AR18" s="132"/>
      <c r="AS18" s="132"/>
      <c r="AT18" s="132"/>
      <c r="AU18" s="142"/>
      <c r="AV18" s="143"/>
      <c r="AW18" s="132"/>
      <c r="AX18" s="132"/>
      <c r="AY18" s="132"/>
      <c r="AZ18" s="133"/>
      <c r="BA18" s="133"/>
      <c r="BB18" s="134"/>
      <c r="BD18" s="139"/>
      <c r="BE18" s="139"/>
      <c r="BF18" s="139"/>
      <c r="BI18" s="137"/>
      <c r="BJ18" s="137"/>
      <c r="BK18" s="137"/>
      <c r="BL18" s="4"/>
    </row>
    <row r="19" spans="2:64" ht="14.25" thickBot="1" x14ac:dyDescent="0.2">
      <c r="B19" s="138"/>
      <c r="C19" s="147"/>
      <c r="D19" s="148"/>
      <c r="E19" s="148"/>
      <c r="F19" s="148"/>
      <c r="G19" s="148"/>
      <c r="H19" s="135"/>
      <c r="I19" s="135"/>
      <c r="J19" s="7"/>
      <c r="K19" s="136"/>
      <c r="L19" s="136"/>
      <c r="M19" s="135"/>
      <c r="N19" s="135"/>
      <c r="O19" s="7"/>
      <c r="P19" s="136"/>
      <c r="Q19" s="136"/>
      <c r="R19" s="135"/>
      <c r="S19" s="135"/>
      <c r="T19" s="7"/>
      <c r="U19" s="136"/>
      <c r="V19" s="136"/>
      <c r="W19" s="135"/>
      <c r="X19" s="135"/>
      <c r="Y19" s="7"/>
      <c r="Z19" s="136"/>
      <c r="AA19" s="136"/>
      <c r="AB19" s="144" t="str">
        <f>AJ17</f>
        <v/>
      </c>
      <c r="AC19" s="144"/>
      <c r="AD19" s="7" t="str">
        <f>IF(ISBLANK(O73),"",IF(AB19&gt;AE19,"○",IF(AB19&lt;AE19,"×","△")))</f>
        <v/>
      </c>
      <c r="AE19" s="145" t="str">
        <f>AG17</f>
        <v/>
      </c>
      <c r="AF19" s="145"/>
      <c r="AG19" s="146"/>
      <c r="AH19" s="146"/>
      <c r="AI19" s="146"/>
      <c r="AJ19" s="146"/>
      <c r="AK19" s="146"/>
      <c r="AL19" s="135"/>
      <c r="AM19" s="135"/>
      <c r="AN19" s="7"/>
      <c r="AO19" s="136"/>
      <c r="AP19" s="136"/>
      <c r="AQ19" s="149"/>
      <c r="AR19" s="132"/>
      <c r="AS19" s="132"/>
      <c r="AT19" s="132"/>
      <c r="AU19" s="132"/>
      <c r="AV19" s="132"/>
      <c r="AW19" s="132"/>
      <c r="AX19" s="132"/>
      <c r="AY19" s="132"/>
      <c r="AZ19" s="133"/>
      <c r="BA19" s="133"/>
      <c r="BB19" s="134">
        <f>IF(ISBLANK(S49),"",AQ19*10000+AW19*100+AS19)</f>
        <v>0</v>
      </c>
      <c r="BD19" s="139">
        <f>COUNTIF(H19:AP20,"○")</f>
        <v>0</v>
      </c>
      <c r="BE19" s="139">
        <f>COUNTIF(H19:AP20,"△")</f>
        <v>0</v>
      </c>
      <c r="BF19" s="139">
        <f>SUM(AQ19*10000+AW19*100+AS19)</f>
        <v>0</v>
      </c>
      <c r="BI19" s="137"/>
      <c r="BJ19" s="137"/>
      <c r="BK19" s="137"/>
      <c r="BL19" s="4"/>
    </row>
    <row r="20" spans="2:64" ht="14.25" x14ac:dyDescent="0.15">
      <c r="B20" s="138"/>
      <c r="C20" s="148"/>
      <c r="D20" s="148"/>
      <c r="E20" s="148"/>
      <c r="F20" s="148"/>
      <c r="G20" s="148"/>
      <c r="H20" s="135"/>
      <c r="I20" s="135"/>
      <c r="J20" s="10"/>
      <c r="K20" s="136"/>
      <c r="L20" s="136"/>
      <c r="M20" s="135"/>
      <c r="N20" s="135"/>
      <c r="O20" s="10"/>
      <c r="P20" s="136"/>
      <c r="Q20" s="136"/>
      <c r="R20" s="135"/>
      <c r="S20" s="135"/>
      <c r="T20" s="10"/>
      <c r="U20" s="136"/>
      <c r="V20" s="136"/>
      <c r="W20" s="135"/>
      <c r="X20" s="135"/>
      <c r="Y20" s="10"/>
      <c r="Z20" s="136"/>
      <c r="AA20" s="136"/>
      <c r="AB20" s="144"/>
      <c r="AC20" s="144"/>
      <c r="AD20" s="10"/>
      <c r="AE20" s="145"/>
      <c r="AF20" s="145"/>
      <c r="AG20" s="146"/>
      <c r="AH20" s="146"/>
      <c r="AI20" s="146"/>
      <c r="AJ20" s="146"/>
      <c r="AK20" s="146"/>
      <c r="AL20" s="135"/>
      <c r="AM20" s="135"/>
      <c r="AN20" s="9"/>
      <c r="AO20" s="136"/>
      <c r="AP20" s="13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133"/>
      <c r="BB20" s="134"/>
      <c r="BD20" s="139"/>
      <c r="BE20" s="139"/>
      <c r="BF20" s="139"/>
      <c r="BI20" s="137"/>
      <c r="BJ20" s="137"/>
      <c r="BK20" s="137"/>
      <c r="BL20" s="4"/>
    </row>
    <row r="21" spans="2:64" ht="14.25" thickBot="1" x14ac:dyDescent="0.2">
      <c r="B21" s="138"/>
      <c r="C21" s="147"/>
      <c r="D21" s="148"/>
      <c r="E21" s="148"/>
      <c r="F21" s="148"/>
      <c r="G21" s="148"/>
      <c r="H21" s="135" t="str">
        <f>AO9</f>
        <v/>
      </c>
      <c r="I21" s="135"/>
      <c r="J21" s="7" t="str">
        <f>IF(ISBLANK(O55),"",IF(H21&gt;K21,"○",IF(H21&lt;K21,"×","△")))</f>
        <v/>
      </c>
      <c r="K21" s="136" t="str">
        <f>AL9</f>
        <v/>
      </c>
      <c r="L21" s="136"/>
      <c r="M21" s="135"/>
      <c r="N21" s="135"/>
      <c r="O21" s="7"/>
      <c r="P21" s="136"/>
      <c r="Q21" s="136"/>
      <c r="R21" s="135"/>
      <c r="S21" s="135"/>
      <c r="T21" s="7"/>
      <c r="U21" s="136"/>
      <c r="V21" s="136"/>
      <c r="W21" s="135"/>
      <c r="X21" s="135"/>
      <c r="Y21" s="7"/>
      <c r="Z21" s="136"/>
      <c r="AA21" s="136"/>
      <c r="AB21" s="144"/>
      <c r="AC21" s="144"/>
      <c r="AD21" s="7"/>
      <c r="AE21" s="145"/>
      <c r="AF21" s="145"/>
      <c r="AG21" s="135"/>
      <c r="AH21" s="135"/>
      <c r="AI21" s="7"/>
      <c r="AJ21" s="136"/>
      <c r="AK21" s="136"/>
      <c r="AL21" s="146"/>
      <c r="AM21" s="146"/>
      <c r="AN21" s="146"/>
      <c r="AO21" s="146"/>
      <c r="AP21" s="146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33"/>
      <c r="BB21" s="134">
        <f>IF(ISBLANK(S51),"",AQ21*10000+AW21*100+AS21)</f>
        <v>0</v>
      </c>
      <c r="BD21" s="139">
        <f>COUNTIF(H21:AP22,"○")</f>
        <v>0</v>
      </c>
      <c r="BE21" s="139">
        <f>COUNTIF(H21:AP22,"△")</f>
        <v>0</v>
      </c>
      <c r="BF21" s="139">
        <f>SUM(AQ21*10000+AW21*100+AS21)</f>
        <v>0</v>
      </c>
      <c r="BI21" s="137"/>
      <c r="BJ21" s="137"/>
      <c r="BK21" s="137"/>
      <c r="BL21" s="4"/>
    </row>
    <row r="22" spans="2:64" ht="14.25" x14ac:dyDescent="0.15">
      <c r="B22" s="138"/>
      <c r="C22" s="148"/>
      <c r="D22" s="148"/>
      <c r="E22" s="148"/>
      <c r="F22" s="148"/>
      <c r="G22" s="148"/>
      <c r="H22" s="135"/>
      <c r="I22" s="135"/>
      <c r="J22" s="10"/>
      <c r="K22" s="136"/>
      <c r="L22" s="136"/>
      <c r="M22" s="135"/>
      <c r="N22" s="135"/>
      <c r="O22" s="10"/>
      <c r="P22" s="136"/>
      <c r="Q22" s="136"/>
      <c r="R22" s="135"/>
      <c r="S22" s="135"/>
      <c r="T22" s="10"/>
      <c r="U22" s="136"/>
      <c r="V22" s="136"/>
      <c r="W22" s="135"/>
      <c r="X22" s="135"/>
      <c r="Y22" s="10"/>
      <c r="Z22" s="136"/>
      <c r="AA22" s="136"/>
      <c r="AB22" s="144"/>
      <c r="AC22" s="144"/>
      <c r="AD22" s="10"/>
      <c r="AE22" s="145"/>
      <c r="AF22" s="145"/>
      <c r="AG22" s="135"/>
      <c r="AH22" s="135"/>
      <c r="AI22" s="10"/>
      <c r="AJ22" s="136"/>
      <c r="AK22" s="136"/>
      <c r="AL22" s="146"/>
      <c r="AM22" s="146"/>
      <c r="AN22" s="146"/>
      <c r="AO22" s="146"/>
      <c r="AP22" s="146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133"/>
      <c r="BB22" s="134"/>
      <c r="BD22" s="139"/>
      <c r="BE22" s="139"/>
      <c r="BF22" s="139"/>
      <c r="BI22" s="137"/>
      <c r="BJ22" s="137"/>
      <c r="BK22" s="137"/>
      <c r="BL22" s="4"/>
    </row>
    <row r="23" spans="2:64" ht="14.25" x14ac:dyDescent="0.15">
      <c r="B23" s="40"/>
      <c r="C23" s="5"/>
      <c r="D23" s="5"/>
      <c r="E23" s="5"/>
      <c r="F23" s="5"/>
      <c r="G23" s="5"/>
      <c r="H23" s="150">
        <f>IF(ISBLANK(#REF!),"",AZ9)</f>
        <v>2</v>
      </c>
      <c r="I23" s="150"/>
      <c r="J23" s="150"/>
      <c r="K23" s="150"/>
      <c r="L23" s="150"/>
      <c r="M23" s="151">
        <f>IF(ISBLANK(#REF!),"",AZ11)</f>
        <v>4</v>
      </c>
      <c r="N23" s="151"/>
      <c r="O23" s="151"/>
      <c r="P23" s="151"/>
      <c r="Q23" s="151"/>
      <c r="R23" s="151">
        <f>IF(ISBLANK(#REF!),"",AZ13)</f>
        <v>5</v>
      </c>
      <c r="S23" s="151"/>
      <c r="T23" s="151"/>
      <c r="U23" s="151"/>
      <c r="V23" s="151"/>
      <c r="W23" s="151">
        <f>IF(ISBLANK(#REF!),"",AZ15)</f>
        <v>3</v>
      </c>
      <c r="X23" s="151"/>
      <c r="Y23" s="151"/>
      <c r="Z23" s="151"/>
      <c r="AA23" s="151"/>
      <c r="AB23" s="151">
        <f>IF(ISBLANK(#REF!),"",AZ17)</f>
        <v>1</v>
      </c>
      <c r="AC23" s="151"/>
      <c r="AD23" s="151"/>
      <c r="AE23" s="151"/>
      <c r="AF23" s="151"/>
      <c r="AG23" s="151">
        <f>IF(ISBLANK(#REF!),"",AZ19)</f>
        <v>0</v>
      </c>
      <c r="AH23" s="151"/>
      <c r="AI23" s="151"/>
      <c r="AJ23" s="151"/>
      <c r="AK23" s="151"/>
      <c r="AL23" s="152">
        <f>IF(ISBLANK(#REF!),"",AZ21)</f>
        <v>0</v>
      </c>
      <c r="AM23" s="152"/>
      <c r="AN23" s="152"/>
      <c r="AO23" s="152"/>
      <c r="AP23" s="152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</row>
    <row r="24" spans="2:64" x14ac:dyDescent="0.15">
      <c r="B24" s="154" t="str">
        <f>IF(ISBLANK($K$2),"",$K$2)</f>
        <v>F</v>
      </c>
      <c r="C24" s="154"/>
      <c r="D24" s="154"/>
      <c r="E24" s="155" t="s">
        <v>17</v>
      </c>
      <c r="F24" s="155"/>
      <c r="G24" s="155"/>
      <c r="H24" s="156" t="str">
        <f>IF(ISBLANK(AZ9),"",IF(AZ9=1,C9,IF(AZ11=1,C11,IF(AZ13=1,C13,IF(AZ15=1,C15,IF(AZ17=1,C17,IF(AZ19=1,C19,)))))))</f>
        <v>豊岡ＳＣ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57" t="s">
        <v>10</v>
      </c>
      <c r="S24" s="157"/>
      <c r="T24" s="157"/>
      <c r="U24" s="158">
        <f>IF(ISBLANK(AZ9),"",IF(AZ9=1,AQ9,IF(AZ11=1,AQ11,IF(AZ13=1,AQ13,IF(AZ15=1,AQ15,IF(AZ17=1,AQ17,IF(AZ19=1,AQ19,)))))))</f>
        <v>9</v>
      </c>
      <c r="V24" s="158"/>
      <c r="W24" s="158"/>
      <c r="X24" s="159" t="s">
        <v>5</v>
      </c>
      <c r="Y24" s="159"/>
      <c r="Z24" s="159"/>
      <c r="AA24" s="158">
        <f>IF(ISBLANK(AZ9),"",IF(AZ9=1,AS9,IF(AZ11=1,AS11,IF(AZ13=1,AS13,IF(AZ15=1,AS15,IF(AZ17=1,AS17,IF(AZ19=1,AS19,)))))))</f>
        <v>7</v>
      </c>
      <c r="AB24" s="158"/>
      <c r="AC24" s="158"/>
      <c r="AD24" s="159" t="s">
        <v>1</v>
      </c>
      <c r="AE24" s="159"/>
      <c r="AF24" s="159"/>
      <c r="AG24" s="158">
        <f>IF(ISBLANK(AZ9),"",IF(AZ9=1,AU9,IF(AZ11=1,AU11,IF(AZ13=1,AU13,IF(AZ15=1,AU15,IF(AZ17=1,AU17,IF(AZ19=1,AU19,)))))))</f>
        <v>6</v>
      </c>
      <c r="AH24" s="158"/>
      <c r="AI24" s="158"/>
      <c r="AJ24" s="159" t="s">
        <v>6</v>
      </c>
      <c r="AK24" s="159"/>
      <c r="AL24" s="159"/>
      <c r="AM24" s="160">
        <f>IF(ISBLANK(AZ9),"",IF(AZ9=1,AW9,IF(AZ11=1,AW11,IF(AZ13=1,AW13,IF(AZ15=1,AW15,IF(AZ17=1,AW17,IF(AZ19=1,AW19,)))))))</f>
        <v>1</v>
      </c>
      <c r="AN24" s="161"/>
      <c r="AO24" s="162"/>
      <c r="BI24" s="41"/>
      <c r="BJ24" s="41"/>
      <c r="BK24" s="41"/>
    </row>
    <row r="25" spans="2:64" x14ac:dyDescent="0.15">
      <c r="B25" s="154"/>
      <c r="C25" s="154"/>
      <c r="D25" s="154"/>
      <c r="E25" s="155"/>
      <c r="F25" s="155"/>
      <c r="G25" s="155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57"/>
      <c r="S25" s="157"/>
      <c r="T25" s="157"/>
      <c r="U25" s="158"/>
      <c r="V25" s="158"/>
      <c r="W25" s="158"/>
      <c r="X25" s="159"/>
      <c r="Y25" s="159"/>
      <c r="Z25" s="159"/>
      <c r="AA25" s="158"/>
      <c r="AB25" s="158"/>
      <c r="AC25" s="158"/>
      <c r="AD25" s="159"/>
      <c r="AE25" s="159"/>
      <c r="AF25" s="159"/>
      <c r="AG25" s="158"/>
      <c r="AH25" s="158"/>
      <c r="AI25" s="158"/>
      <c r="AJ25" s="159"/>
      <c r="AK25" s="159"/>
      <c r="AL25" s="159"/>
      <c r="AM25" s="163"/>
      <c r="AN25" s="164"/>
      <c r="AO25" s="165"/>
      <c r="BI25" s="41"/>
      <c r="BJ25" s="41"/>
      <c r="BK25" s="41"/>
    </row>
    <row r="26" spans="2:64" x14ac:dyDescent="0.15">
      <c r="B26" s="154"/>
      <c r="C26" s="154"/>
      <c r="D26" s="154"/>
      <c r="E26" s="166" t="s">
        <v>18</v>
      </c>
      <c r="F26" s="166"/>
      <c r="G26" s="166"/>
      <c r="H26" s="156" t="str">
        <f>IF(ISBLANK(AZ9),"",IF(AZ9=2,C9,IF(AZ11=2,C11,IF(AZ13=2,C13,IF(AZ15=2,C15,IF(AZ17=2,C17,IF(AZ19=2,C19,)))))))</f>
        <v>中居キッカーズ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67" t="s">
        <v>10</v>
      </c>
      <c r="S26" s="167"/>
      <c r="T26" s="167"/>
      <c r="U26" s="158">
        <f>IF(ISBLANK(AZ9),"",IF(AZ9=2,AQ9,IF(AZ11=2,AQ11,IF(AZ13=2,AQ13,IF(AZ15=2,AQ15,IF(AZ17=2,AQ17,IF(AZ19=2,AQ19,)))))))</f>
        <v>8</v>
      </c>
      <c r="V26" s="158"/>
      <c r="W26" s="158"/>
      <c r="X26" s="168" t="s">
        <v>5</v>
      </c>
      <c r="Y26" s="168"/>
      <c r="Z26" s="168"/>
      <c r="AA26" s="158">
        <f>IF(ISBLANK(AZ9),"",IF(AZ9=2,AS9,IF(AZ11=2,AS11,IF(AZ13=2,AS13,IF(AZ15=2,AS15,IF(AZ17=2,AS17,IF(AZ19=2,AS19,)))))))</f>
        <v>17</v>
      </c>
      <c r="AB26" s="158"/>
      <c r="AC26" s="158"/>
      <c r="AD26" s="168" t="s">
        <v>1</v>
      </c>
      <c r="AE26" s="168"/>
      <c r="AF26" s="168"/>
      <c r="AG26" s="158">
        <f>IF(ISBLANK(AZ9),"",IF(AZ9=2,AU9,IF(AZ11=2,AU11,IF(AZ13=2,AU13,IF(AZ15=2,AU15,IF(AZ17=2,AU17,IF(AZ19=2,AU19,)))))))</f>
        <v>4</v>
      </c>
      <c r="AH26" s="158"/>
      <c r="AI26" s="158"/>
      <c r="AJ26" s="168" t="s">
        <v>6</v>
      </c>
      <c r="AK26" s="168"/>
      <c r="AL26" s="168"/>
      <c r="AM26" s="160">
        <f>IF(ISBLANK(AZ9),"",IF(AZ9=2,AW9,IF(AZ11=2,AW11,IF(AZ13=2,AW13,IF(AZ15=2,AW15,IF(AZ17=2,AW17,IF(AZ19=2,AW19,)))))))</f>
        <v>13</v>
      </c>
      <c r="AN26" s="161"/>
      <c r="AO26" s="162"/>
      <c r="BI26" s="41"/>
      <c r="BJ26" s="41"/>
      <c r="BK26" s="41"/>
    </row>
    <row r="27" spans="2:64" x14ac:dyDescent="0.15">
      <c r="B27" s="186" t="s">
        <v>8</v>
      </c>
      <c r="C27" s="186"/>
      <c r="D27" s="186"/>
      <c r="E27" s="166"/>
      <c r="F27" s="166"/>
      <c r="G27" s="166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67"/>
      <c r="S27" s="167"/>
      <c r="T27" s="167"/>
      <c r="U27" s="158"/>
      <c r="V27" s="158"/>
      <c r="W27" s="158"/>
      <c r="X27" s="168"/>
      <c r="Y27" s="168"/>
      <c r="Z27" s="168"/>
      <c r="AA27" s="158"/>
      <c r="AB27" s="158"/>
      <c r="AC27" s="158"/>
      <c r="AD27" s="168"/>
      <c r="AE27" s="168"/>
      <c r="AF27" s="168"/>
      <c r="AG27" s="158"/>
      <c r="AH27" s="158"/>
      <c r="AI27" s="158"/>
      <c r="AJ27" s="168"/>
      <c r="AK27" s="168"/>
      <c r="AL27" s="168"/>
      <c r="AM27" s="163"/>
      <c r="AN27" s="164"/>
      <c r="AO27" s="165"/>
      <c r="BD27" s="120" t="s">
        <v>15</v>
      </c>
      <c r="BE27" s="120" t="s">
        <v>16</v>
      </c>
      <c r="BF27" s="120" t="s">
        <v>19</v>
      </c>
      <c r="BI27" s="120" t="s">
        <v>10</v>
      </c>
      <c r="BJ27" s="120" t="s">
        <v>11</v>
      </c>
      <c r="BK27" s="120" t="s">
        <v>12</v>
      </c>
      <c r="BL27" s="120" t="s">
        <v>20</v>
      </c>
    </row>
    <row r="28" spans="2:64" x14ac:dyDescent="0.15">
      <c r="B28" s="186"/>
      <c r="C28" s="186"/>
      <c r="D28" s="186"/>
      <c r="E28" s="169" t="s">
        <v>7</v>
      </c>
      <c r="F28" s="170"/>
      <c r="G28" s="170"/>
      <c r="H28" s="173" t="str">
        <f>IF(ISBLANK(AZ9),"",IF(AZ9=3,C9,IF(AZ11=3,C11,IF(AZ13=3,C13,IF(AZ15=3,C15,IF(AZ17=3,C17,IF(AZ19=3,C19,)))))))</f>
        <v>箕郷FC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5" t="s">
        <v>4</v>
      </c>
      <c r="S28" s="175"/>
      <c r="T28" s="175"/>
      <c r="U28" s="158">
        <f>IF(ISBLANK(AZ9),"",IF(AZ9=3,AQ9,IF(AZ11=3,AQ11,IF(AZ13=3,AQ13,IF(AZ15=3,AQ15,IF(AZ17=3,AQ17,IF(AZ19=3,AQ19,)))))))</f>
        <v>7</v>
      </c>
      <c r="V28" s="158"/>
      <c r="W28" s="158"/>
      <c r="X28" s="175" t="s">
        <v>5</v>
      </c>
      <c r="Y28" s="175"/>
      <c r="Z28" s="175"/>
      <c r="AA28" s="158">
        <f>IF(ISBLANK(AZ9),"",IF(AZ9=3,AS9,IF(AZ11=3,AS11,IF(AZ13=3,AS13,IF(AZ15=3,AS15,IF(AZ17=3,AS17,IF(AZ19=3,AS19,)))))))</f>
        <v>10</v>
      </c>
      <c r="AB28" s="158"/>
      <c r="AC28" s="158"/>
      <c r="AD28" s="175" t="s">
        <v>1</v>
      </c>
      <c r="AE28" s="175"/>
      <c r="AF28" s="175"/>
      <c r="AG28" s="158">
        <f>IF(ISBLANK(AZ9),"",IF(AZ9=3,AU9,IF(AZ11=3,AU11,IF(AZ13=3,AU13,IF(AZ15=3,AU15,IF(AZ17=3,AU17,IF(AZ19=3,AU19,)))))))</f>
        <v>3</v>
      </c>
      <c r="AH28" s="158"/>
      <c r="AI28" s="158"/>
      <c r="AJ28" s="175" t="s">
        <v>6</v>
      </c>
      <c r="AK28" s="175"/>
      <c r="AL28" s="175"/>
      <c r="AM28" s="176">
        <f>IF(ISBLANK(AZ9),"",IF(AZ9=3,AW9,IF(AZ11=3,AW11,IF(AZ13=3,AW13,IF(AZ15=3,AW15,IF(AZ17=3,AW17,IF(AZ19=3,AW19,)))))))</f>
        <v>7</v>
      </c>
      <c r="AN28" s="177"/>
      <c r="AO28" s="178"/>
      <c r="AP28" s="182">
        <v>0</v>
      </c>
      <c r="AQ28" s="183"/>
      <c r="AR28" s="183" t="e">
        <f>NA()</f>
        <v>#N/A</v>
      </c>
      <c r="AS28" s="184"/>
      <c r="AT28" s="184"/>
      <c r="AU28" s="184"/>
      <c r="AV28" s="184"/>
      <c r="AW28" s="184"/>
      <c r="AX28" s="184"/>
      <c r="AY28" s="184"/>
      <c r="AZ28" s="184"/>
      <c r="BA28" s="184"/>
      <c r="BD28" s="120"/>
      <c r="BE28" s="120"/>
      <c r="BF28" s="120"/>
      <c r="BI28" s="120"/>
      <c r="BJ28" s="120"/>
      <c r="BK28" s="120"/>
      <c r="BL28" s="120"/>
    </row>
    <row r="29" spans="2:64" x14ac:dyDescent="0.15">
      <c r="B29" s="186"/>
      <c r="C29" s="186"/>
      <c r="D29" s="186"/>
      <c r="E29" s="171"/>
      <c r="F29" s="172"/>
      <c r="G29" s="172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5"/>
      <c r="S29" s="175"/>
      <c r="T29" s="175"/>
      <c r="U29" s="158"/>
      <c r="V29" s="158"/>
      <c r="W29" s="158"/>
      <c r="X29" s="175"/>
      <c r="Y29" s="175"/>
      <c r="Z29" s="175"/>
      <c r="AA29" s="158"/>
      <c r="AB29" s="158"/>
      <c r="AC29" s="158"/>
      <c r="AD29" s="175"/>
      <c r="AE29" s="175"/>
      <c r="AF29" s="175"/>
      <c r="AG29" s="158"/>
      <c r="AH29" s="158"/>
      <c r="AI29" s="158"/>
      <c r="AJ29" s="175"/>
      <c r="AK29" s="175"/>
      <c r="AL29" s="175"/>
      <c r="AM29" s="179"/>
      <c r="AN29" s="180"/>
      <c r="AO29" s="181"/>
      <c r="AP29" s="182"/>
      <c r="AQ29" s="183"/>
      <c r="AR29" s="183"/>
      <c r="AS29" s="184"/>
      <c r="AT29" s="184"/>
      <c r="AU29" s="184"/>
      <c r="AV29" s="184"/>
      <c r="AW29" s="184"/>
      <c r="AX29" s="184"/>
      <c r="AY29" s="184"/>
      <c r="AZ29" s="184"/>
      <c r="BA29" s="184"/>
      <c r="BD29" s="120"/>
      <c r="BE29" s="120"/>
      <c r="BF29" s="120"/>
      <c r="BI29" s="120"/>
      <c r="BJ29" s="120"/>
      <c r="BK29" s="120"/>
      <c r="BL29" s="120"/>
    </row>
    <row r="30" spans="2:64" x14ac:dyDescent="0.15">
      <c r="B30" s="193"/>
      <c r="C30" s="193"/>
      <c r="D30" s="193"/>
      <c r="E30" s="193"/>
      <c r="F30" s="193"/>
      <c r="G30" s="193"/>
      <c r="H30" s="185">
        <f>IF(H23=7,IF($AZ$9=3,H9,IF($AZ$11=3,H11,IF($AZ$13=3,H13,IF($AZ$15=3,H15,IF($AZ$17=3,H17,IF($AZ$19=3,H19,IF($AZ$21=3,H21,""))))))),0)</f>
        <v>0</v>
      </c>
      <c r="I30" s="185"/>
      <c r="J30" s="11" t="str">
        <f>IF(H23=7,IF($AZ$9=3,J9,IF($AZ$11=3,J11,IF($AZ$13=3,J13,IF($AZ$15=3,J15,IF($AZ$17=3,J17,IF($AZ$19=3,J19,IF($AZ$21=3,J21,""))))))),"")</f>
        <v/>
      </c>
      <c r="K30" s="185">
        <f>IF(H23=7,IF($AZ$9=3,K9,IF($AZ$11=3,K11,IF($AZ$13=3,K13,IF($AZ$15=3,K15,IF($AZ$17=3,K17,IF($AZ$19=3,K19,IF($AZ$21=3,K21,""))))))),0)</f>
        <v>0</v>
      </c>
      <c r="L30" s="185"/>
      <c r="M30" s="185">
        <f>IF(M23=7,IF($AZ$9=3,M9,IF($AZ$11=3,M11,IF($AZ$13=3,M13,IF($AZ$15=3,M15,IF($AZ$17=3,M17,IF($AZ$19=3,M19,IF($AZ$21=3,M21,""))))))),0)</f>
        <v>0</v>
      </c>
      <c r="N30" s="185"/>
      <c r="O30" s="11" t="str">
        <f>IF(M23=7,IF($AZ$9=3,O9,IF($AZ$11=3,O11,IF($AZ$13=3,O13,IF($AZ$15=3,O15,IF($AZ$17=3,O17,IF($AZ$19=3,O19,IF($AZ$21=3,O21,""))))))),"")</f>
        <v/>
      </c>
      <c r="P30" s="185">
        <f>IF(M23=7,IF($AZ$9=3,P9,IF($AZ$11=3,P11,IF($AZ$13=3,P13,IF($AZ$15=3,P15,IF($AZ$17=3,P17,IF($AZ$19=3,P19,IF($AZ$21=3,P21,""))))))),0)</f>
        <v>0</v>
      </c>
      <c r="Q30" s="185"/>
      <c r="R30" s="185">
        <f>IF(R23=7,IF($AZ$9=3,R9,IF($AZ$11=3,R11,IF($AZ$13=3,R13,IF($AZ$15=3,R15,IF($AZ$17=3,R17,IF($AZ$19=3,R19,IF($AZ$21=3,R21,""))))))),0)</f>
        <v>0</v>
      </c>
      <c r="S30" s="185"/>
      <c r="T30" s="11" t="str">
        <f>IF(R23=7,IF($AZ$9=3,T9,IF($AZ$11=3,T11,IF($AZ$13=3,T13,IF($AZ$15=3,T15,IF($AZ$17=3,T17,IF($AZ$19=3,T19,IF($AZ$21=3,T21,""))))))),"")</f>
        <v/>
      </c>
      <c r="U30" s="185">
        <f>IF(R23=7,IF($AZ$9=3,U9,IF($AZ$11=3,U11,IF($AZ$13=3,U13,IF($AZ$15=3,U15,IF($AZ$17=3,U17,IF($AZ$19=3,U19,IF($AZ$21=3,U21,""))))))),0)</f>
        <v>0</v>
      </c>
      <c r="V30" s="185"/>
      <c r="W30" s="185">
        <f>IF(W23=7,IF($AZ$9=3,W9,IF($AZ$11=3,W11,IF($AZ$13=3,W13,IF($AZ$15=3,W15,IF($AZ$17=3,W17,IF($AZ$19=3,W19,IF($AZ$21=3,W21,""))))))),0)</f>
        <v>0</v>
      </c>
      <c r="X30" s="185"/>
      <c r="Y30" s="11" t="str">
        <f>IF(W23=7,IF($AZ$9=3,Y9,IF($AZ$11=3,Y11,IF($AZ$13=3,Y13,IF($AZ$15=3,Y15,IF($AZ$17=3,Y17,IF($AZ$19=3,Y19,IF($AZ$21=3,Y21,""))))))),"")</f>
        <v/>
      </c>
      <c r="Z30" s="185">
        <f>IF(W23=7,IF($AZ$9=3,Z9,IF($AZ$11=3,Z11,IF($AZ$13=3,Z13,IF($AZ$15=3,Z15,IF($AZ$17=3,Z17,IF($AZ$19=3,Z19,IF($AZ$21=3,Z21,""))))))),0)</f>
        <v>0</v>
      </c>
      <c r="AA30" s="185"/>
      <c r="AB30" s="185">
        <f>IF(AB23=7,IF($AZ$9=3,AB9,IF($AZ$11=3,AB11,IF($AZ$13=3,AB13,IF($AZ$15=3,AB15,IF($AZ$17=3,AB17,IF($AZ$19=3,AB19,IF($AZ$21=3,AB21,""))))))),0)</f>
        <v>0</v>
      </c>
      <c r="AC30" s="185"/>
      <c r="AD30" s="11" t="str">
        <f>IF(AB23=7,IF($AZ$9=3,AD9,IF($AZ$11=3,AD11,IF($AZ$13=3,AD13,IF($AZ$15=3,AD15,IF($AZ$17=3,AD17,IF($AZ$19=3,AD19,IF($AZ$21=3,AD21,""))))))),"")</f>
        <v/>
      </c>
      <c r="AE30" s="185">
        <f>IF(AB23=7,IF($AZ$9=3,AE9,IF($AZ$11=3,AE11,IF($AZ$13=3,AE13,IF($AZ$15=3,AE15,IF($AZ$17=3,AE17,IF($AZ$19=3,AE19,IF($AZ$21=3,AE21,""))))))),0)</f>
        <v>0</v>
      </c>
      <c r="AF30" s="185"/>
      <c r="AG30" s="185">
        <f>IF(AG23=7,IF($AZ$9=3,AG9,IF($AZ$11=3,AG11,IF($AZ$13=3,AG13,IF($AZ$15=3,AG15,IF($AZ$17=3,AG17,IF($AZ$19=3,AG19,IF($AZ$21=3,AG21,""))))))),0)</f>
        <v>0</v>
      </c>
      <c r="AH30" s="185"/>
      <c r="AI30" s="11" t="str">
        <f>IF(AG23=7,IF($AZ$9=3,AI9,IF($AZ$11=3,AI11,IF($AZ$13=3,AI13,IF($AZ$15=3,AI15,IF($AZ$17=3,AI17,IF($AZ$19=3,AI19,IF($AZ$21=3,AI21,""))))))),"")</f>
        <v/>
      </c>
      <c r="AJ30" s="185">
        <f>IF(AG23=7,IF($AZ$9=3,AJ9,IF($AZ$11=3,AJ11,IF($AZ$13=3,AJ13,IF($AZ$15=3,AJ15,IF($AZ$17=3,AJ17,IF($AZ$19=3,AJ19,IF($AZ$21=3,AJ21,""))))))),0)</f>
        <v>0</v>
      </c>
      <c r="AK30" s="185"/>
      <c r="AL30" s="185">
        <f>IF(AL23=7,IF($AZ$9=3,AL9,IF($AZ$11=3,AL11,IF($AZ$13=3,AL13,IF($AZ$15=3,AL15,IF($AZ$17=3,AL17,IF($AZ$19=3,AL19,IF($AZ$21=3,AL21,""))))))),0)</f>
        <v>0</v>
      </c>
      <c r="AM30" s="185"/>
      <c r="AN30" s="11" t="str">
        <f>IF(AL23=7,IF($AZ$9=3,AN9,IF($AZ$11=3,AN11,IF($AZ$13=3,AN13,IF($AZ$15=3,AN15,IF($AZ$17=3,AN17,IF($AZ$19=3,AN19,IF($AZ$21=3,AN21,""))))))),"")</f>
        <v/>
      </c>
      <c r="AO30" s="185">
        <f>IF(AL23=7,IF($AZ$9=3,AO9,IF($AZ$11=3,AO11,IF($AZ$13=3,AO13,IF($AZ$15=3,AO15,IF($AZ$17=3,AO17,IF($AZ$19=3,AO19,IF($AZ$21=3,AO21,""))))))),0)</f>
        <v>0</v>
      </c>
      <c r="AP30" s="190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D30" s="139">
        <f>COUNTIF(H30:AP31,"○")</f>
        <v>0</v>
      </c>
      <c r="BE30" s="139">
        <f>COUNTIF(C30:AL31,"△")</f>
        <v>0</v>
      </c>
      <c r="BF30" s="139">
        <f>COUNTIF(C30:AK31,"×")</f>
        <v>0</v>
      </c>
      <c r="BI30" s="132">
        <f>IF(ISBLANK($O$45),"",SUM(BD30*3+BE30))</f>
        <v>0</v>
      </c>
      <c r="BJ30" s="132">
        <f>($H$30+$M$30+$R$30+$W$30+$AB$30+$AG$30+$AL$30)</f>
        <v>0</v>
      </c>
      <c r="BK30" s="139">
        <f>K30+P30+U30+Z30+AE30+AJ30+AO30</f>
        <v>0</v>
      </c>
      <c r="BL30" s="120" t="s">
        <v>21</v>
      </c>
    </row>
    <row r="31" spans="2:64" x14ac:dyDescent="0.15">
      <c r="B31" s="193"/>
      <c r="C31" s="193"/>
      <c r="D31" s="193"/>
      <c r="E31" s="193"/>
      <c r="F31" s="193"/>
      <c r="G31" s="193"/>
      <c r="H31" s="185"/>
      <c r="I31" s="185"/>
      <c r="J31" s="12"/>
      <c r="K31" s="185"/>
      <c r="L31" s="185"/>
      <c r="M31" s="185"/>
      <c r="N31" s="185"/>
      <c r="O31" s="12"/>
      <c r="P31" s="185"/>
      <c r="Q31" s="185"/>
      <c r="R31" s="185"/>
      <c r="S31" s="185"/>
      <c r="T31" s="12"/>
      <c r="U31" s="185"/>
      <c r="V31" s="185"/>
      <c r="W31" s="185"/>
      <c r="X31" s="185"/>
      <c r="Y31" s="12"/>
      <c r="Z31" s="185"/>
      <c r="AA31" s="185"/>
      <c r="AB31" s="185"/>
      <c r="AC31" s="185"/>
      <c r="AD31" s="12"/>
      <c r="AE31" s="185"/>
      <c r="AF31" s="185"/>
      <c r="AG31" s="185"/>
      <c r="AH31" s="185"/>
      <c r="AI31" s="12"/>
      <c r="AJ31" s="185"/>
      <c r="AK31" s="185"/>
      <c r="AL31" s="185"/>
      <c r="AM31" s="185"/>
      <c r="AN31" s="12"/>
      <c r="AO31" s="185"/>
      <c r="AP31" s="185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D31" s="139"/>
      <c r="BE31" s="139"/>
      <c r="BF31" s="139"/>
      <c r="BI31" s="132"/>
      <c r="BJ31" s="132"/>
      <c r="BK31" s="139"/>
      <c r="BL31" s="120"/>
    </row>
    <row r="32" spans="2:64" x14ac:dyDescent="0.15">
      <c r="B32" s="187" t="s">
        <v>22</v>
      </c>
      <c r="C32" s="187"/>
      <c r="D32" s="187"/>
      <c r="E32" s="188"/>
      <c r="F32" s="188"/>
      <c r="G32" s="188"/>
      <c r="H32" s="189" t="s">
        <v>2</v>
      </c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I32" s="118" t="e">
        <f>IF(#REF!="","",IF($AZ$9=3,$AQ$9,IF($AZ$11=3,$AQ$11,IF($AZ$13=3,$AQ$13,IF($AZ$15=3,$AQ$15,IF($AZ$17=3,$AQ$17,IF($AZ$19=3,$AQ$19,IF($AZ$21=3,$AQ$21,""))))))))</f>
        <v>#REF!</v>
      </c>
      <c r="BJ32" s="118" t="e">
        <f>IF(#REF!="","",IF($AZ$9=3,$AS$9,IF($AZ$11=3,$AS$11,IF($AZ$13=3,$AS$13,IF($AZ$15=3,$AS$15,IF($AZ$17=3,$AS$17,IF($AZ$19=3,$AS$19,IF($AZ$21=3,$AS$21,""))))))))</f>
        <v>#REF!</v>
      </c>
      <c r="BK32" s="118" t="e">
        <f>IF(#REF!="","",IF($AZ$9=3,$AU$9,IF($AZ$11=3,$AU$11,IF($AZ$13=3,$AU$13,IF($AZ$15=3,$AU$15,IF($AZ$17=3,$AU$17,IF($AZ$19=3,$AU$19,IF($AZ$21=3,$AU$21,""))))))))</f>
        <v>#REF!</v>
      </c>
      <c r="BL32" s="118" t="e">
        <f>IF(#REF!="","",IF($AZ$9=3,$C$9,IF($AZ$11=3,$C$11,IF($AZ$13=3,$C$13,IF($AZ$15=3,$C$15,IF($AZ$17=3,$C$17,IF($AZ$19=3,$C$19,IF($AZ$21=3,$C$21,""))))))))</f>
        <v>#REF!</v>
      </c>
    </row>
    <row r="33" spans="2:64" x14ac:dyDescent="0.15">
      <c r="B33" s="187"/>
      <c r="C33" s="187"/>
      <c r="D33" s="187"/>
      <c r="E33" s="188"/>
      <c r="F33" s="188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I33" s="118"/>
      <c r="BJ33" s="118"/>
      <c r="BK33" s="118"/>
      <c r="BL33" s="118"/>
    </row>
    <row r="34" spans="2:64" x14ac:dyDescent="0.15">
      <c r="B34" s="187"/>
      <c r="C34" s="187"/>
      <c r="D34" s="187"/>
      <c r="E34" s="188"/>
      <c r="F34" s="188"/>
      <c r="G34" s="188"/>
      <c r="H34" s="189" t="s">
        <v>3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G34" s="13"/>
      <c r="BH34" s="120" t="s">
        <v>23</v>
      </c>
      <c r="BI34" s="120" t="e">
        <f>BI32-BI30</f>
        <v>#REF!</v>
      </c>
      <c r="BJ34" s="120" t="e">
        <f>BJ32-BJ30</f>
        <v>#REF!</v>
      </c>
      <c r="BK34" s="120" t="e">
        <f>BK32-BK30</f>
        <v>#REF!</v>
      </c>
    </row>
    <row r="35" spans="2:64" x14ac:dyDescent="0.15">
      <c r="B35" s="187"/>
      <c r="C35" s="187"/>
      <c r="D35" s="187"/>
      <c r="E35" s="188"/>
      <c r="F35" s="188"/>
      <c r="G35" s="188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G35" s="13"/>
      <c r="BH35" s="120"/>
      <c r="BI35" s="120"/>
      <c r="BJ35" s="120"/>
      <c r="BK35" s="120"/>
    </row>
    <row r="36" spans="2:64" x14ac:dyDescent="0.15">
      <c r="B36" s="187"/>
      <c r="C36" s="187"/>
      <c r="D36" s="187"/>
      <c r="E36" s="188"/>
      <c r="F36" s="188"/>
      <c r="G36" s="188"/>
      <c r="H36" s="192" t="s">
        <v>39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</row>
    <row r="37" spans="2:64" x14ac:dyDescent="0.15">
      <c r="B37" s="187"/>
      <c r="C37" s="187"/>
      <c r="D37" s="187"/>
      <c r="E37" s="188"/>
      <c r="F37" s="188"/>
      <c r="G37" s="188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</row>
    <row r="38" spans="2:64" x14ac:dyDescent="0.15">
      <c r="B38" s="187"/>
      <c r="C38" s="187"/>
      <c r="D38" s="187"/>
      <c r="E38" s="188"/>
      <c r="F38" s="188"/>
      <c r="G38" s="188"/>
    </row>
    <row r="39" spans="2:64" x14ac:dyDescent="0.15">
      <c r="B39" s="187"/>
      <c r="C39" s="187"/>
      <c r="D39" s="187"/>
      <c r="E39" s="188"/>
      <c r="F39" s="188"/>
      <c r="G39" s="188"/>
    </row>
    <row r="40" spans="2:64" ht="21" x14ac:dyDescent="0.15">
      <c r="B40" s="43"/>
      <c r="C40" s="43"/>
      <c r="D40" s="43"/>
      <c r="E40" s="44"/>
      <c r="F40" s="44"/>
      <c r="G40" s="44"/>
      <c r="H40" s="194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</row>
    <row r="41" spans="2:64" x14ac:dyDescent="0.15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6" t="s">
        <v>37</v>
      </c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</row>
    <row r="42" spans="2:64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</row>
    <row r="43" spans="2:64" ht="13.5" customHeight="1" x14ac:dyDescent="0.15">
      <c r="B43" s="14"/>
      <c r="C43" s="197" t="s">
        <v>111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9" t="s">
        <v>36</v>
      </c>
      <c r="AI43" s="200"/>
      <c r="AJ43" s="200"/>
      <c r="AK43" s="200"/>
      <c r="AL43" s="200"/>
      <c r="AM43" s="200"/>
      <c r="AN43" s="14"/>
      <c r="AO43" s="14"/>
      <c r="AP43" s="14"/>
      <c r="AQ43" s="14"/>
      <c r="AR43" s="200" t="s">
        <v>24</v>
      </c>
      <c r="AS43" s="200"/>
      <c r="AT43" s="200"/>
      <c r="AU43" s="200"/>
      <c r="AV43" s="200"/>
      <c r="AW43" s="200"/>
    </row>
    <row r="44" spans="2:64" x14ac:dyDescent="0.15">
      <c r="B44" s="14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00"/>
      <c r="AI44" s="200"/>
      <c r="AJ44" s="200"/>
      <c r="AK44" s="200"/>
      <c r="AL44" s="200"/>
      <c r="AM44" s="200"/>
      <c r="AN44" s="14"/>
      <c r="AO44" s="14"/>
      <c r="AP44" s="14"/>
      <c r="AQ44" s="14"/>
      <c r="AR44" s="200"/>
      <c r="AS44" s="200"/>
      <c r="AT44" s="200"/>
      <c r="AU44" s="200"/>
      <c r="AV44" s="200"/>
      <c r="AW44" s="200"/>
    </row>
    <row r="45" spans="2:64" ht="13.5" customHeight="1" x14ac:dyDescent="0.15">
      <c r="B45" s="202" t="s">
        <v>25</v>
      </c>
      <c r="C45" s="202"/>
      <c r="D45" s="209" t="s">
        <v>40</v>
      </c>
      <c r="E45" s="204"/>
      <c r="F45" s="204"/>
      <c r="G45" s="204"/>
      <c r="H45" s="205"/>
      <c r="I45" s="210" t="str">
        <f>C9</f>
        <v>中居キッカーズ</v>
      </c>
      <c r="J45" s="211"/>
      <c r="K45" s="211"/>
      <c r="L45" s="211"/>
      <c r="M45" s="211"/>
      <c r="N45" s="212"/>
      <c r="O45" s="207">
        <v>2</v>
      </c>
      <c r="P45" s="207"/>
      <c r="Q45" s="207"/>
      <c r="R45" s="17"/>
      <c r="S45" s="207">
        <v>2</v>
      </c>
      <c r="T45" s="207"/>
      <c r="U45" s="207"/>
      <c r="V45" s="206" t="str">
        <f>C13</f>
        <v>FC里見</v>
      </c>
      <c r="W45" s="206"/>
      <c r="X45" s="206"/>
      <c r="Y45" s="206"/>
      <c r="Z45" s="206"/>
      <c r="AA45" s="206"/>
      <c r="AB45" s="18"/>
      <c r="AC45" s="18"/>
      <c r="AD45" s="18"/>
      <c r="AE45" s="18"/>
      <c r="AF45" s="19"/>
      <c r="AG45" s="19"/>
      <c r="AH45" s="201" t="str">
        <f>C17</f>
        <v>豊岡ＳＣ</v>
      </c>
      <c r="AI45" s="201"/>
      <c r="AJ45" s="201"/>
      <c r="AK45" s="201"/>
      <c r="AL45" s="201"/>
      <c r="AM45" s="201"/>
      <c r="AN45" s="20"/>
      <c r="AO45" s="20"/>
      <c r="AP45" s="20"/>
      <c r="AQ45" s="20"/>
      <c r="AR45" s="201" t="str">
        <f>C11</f>
        <v>倉賀野B</v>
      </c>
      <c r="AS45" s="201"/>
      <c r="AT45" s="201"/>
      <c r="AU45" s="201"/>
      <c r="AV45" s="201"/>
      <c r="AW45" s="201"/>
    </row>
    <row r="46" spans="2:64" x14ac:dyDescent="0.15">
      <c r="B46" s="202"/>
      <c r="C46" s="202"/>
      <c r="D46" s="204"/>
      <c r="E46" s="204"/>
      <c r="F46" s="204"/>
      <c r="G46" s="204"/>
      <c r="H46" s="205"/>
      <c r="I46" s="213"/>
      <c r="J46" s="214"/>
      <c r="K46" s="214"/>
      <c r="L46" s="214"/>
      <c r="M46" s="214"/>
      <c r="N46" s="215"/>
      <c r="O46" s="207"/>
      <c r="P46" s="207"/>
      <c r="Q46" s="207"/>
      <c r="R46" s="21"/>
      <c r="S46" s="207"/>
      <c r="T46" s="207"/>
      <c r="U46" s="207"/>
      <c r="V46" s="206"/>
      <c r="W46" s="206"/>
      <c r="X46" s="206"/>
      <c r="Y46" s="206"/>
      <c r="Z46" s="206"/>
      <c r="AA46" s="206"/>
      <c r="AB46" s="18"/>
      <c r="AC46" s="18"/>
      <c r="AD46" s="18"/>
      <c r="AE46" s="18"/>
      <c r="AF46" s="19"/>
      <c r="AG46" s="19"/>
      <c r="AH46" s="201"/>
      <c r="AI46" s="201"/>
      <c r="AJ46" s="201"/>
      <c r="AK46" s="201"/>
      <c r="AL46" s="201"/>
      <c r="AM46" s="201"/>
      <c r="AN46" s="20"/>
      <c r="AO46" s="20"/>
      <c r="AP46" s="20"/>
      <c r="AQ46" s="20"/>
      <c r="AR46" s="201"/>
      <c r="AS46" s="201"/>
      <c r="AT46" s="201"/>
      <c r="AU46" s="201"/>
      <c r="AV46" s="201"/>
      <c r="AW46" s="201"/>
    </row>
    <row r="47" spans="2:64" ht="13.5" customHeight="1" x14ac:dyDescent="0.15">
      <c r="B47" s="202" t="s">
        <v>27</v>
      </c>
      <c r="C47" s="202"/>
      <c r="D47" s="203" t="s">
        <v>41</v>
      </c>
      <c r="E47" s="204"/>
      <c r="F47" s="204"/>
      <c r="G47" s="204"/>
      <c r="H47" s="205"/>
      <c r="I47" s="206" t="str">
        <f>C11</f>
        <v>倉賀野B</v>
      </c>
      <c r="J47" s="206"/>
      <c r="K47" s="206"/>
      <c r="L47" s="206"/>
      <c r="M47" s="206"/>
      <c r="N47" s="206"/>
      <c r="O47" s="207">
        <v>1</v>
      </c>
      <c r="P47" s="207"/>
      <c r="Q47" s="207"/>
      <c r="R47" s="17"/>
      <c r="S47" s="207">
        <v>5</v>
      </c>
      <c r="T47" s="207"/>
      <c r="U47" s="207"/>
      <c r="V47" s="206" t="str">
        <f>C15</f>
        <v>箕郷FC</v>
      </c>
      <c r="W47" s="206"/>
      <c r="X47" s="206"/>
      <c r="Y47" s="206"/>
      <c r="Z47" s="206"/>
      <c r="AA47" s="206"/>
      <c r="AB47" s="45"/>
      <c r="AC47" s="45"/>
      <c r="AD47" s="45"/>
      <c r="AE47" s="45"/>
      <c r="AF47" s="45"/>
      <c r="AG47" s="45"/>
      <c r="AH47" s="208" t="str">
        <f>C9</f>
        <v>中居キッカーズ</v>
      </c>
      <c r="AI47" s="208"/>
      <c r="AJ47" s="208"/>
      <c r="AK47" s="208"/>
      <c r="AL47" s="208"/>
      <c r="AM47" s="208"/>
      <c r="AN47" s="20"/>
      <c r="AO47" s="20"/>
      <c r="AP47" s="20"/>
      <c r="AQ47" s="20"/>
      <c r="AR47" s="206" t="str">
        <f>C13</f>
        <v>FC里見</v>
      </c>
      <c r="AS47" s="206"/>
      <c r="AT47" s="206"/>
      <c r="AU47" s="206"/>
      <c r="AV47" s="206"/>
      <c r="AW47" s="206"/>
    </row>
    <row r="48" spans="2:64" x14ac:dyDescent="0.15">
      <c r="B48" s="202"/>
      <c r="C48" s="202"/>
      <c r="D48" s="204"/>
      <c r="E48" s="204"/>
      <c r="F48" s="204"/>
      <c r="G48" s="204"/>
      <c r="H48" s="205"/>
      <c r="I48" s="206"/>
      <c r="J48" s="206"/>
      <c r="K48" s="206"/>
      <c r="L48" s="206"/>
      <c r="M48" s="206"/>
      <c r="N48" s="206"/>
      <c r="O48" s="207"/>
      <c r="P48" s="207"/>
      <c r="Q48" s="207"/>
      <c r="R48" s="21"/>
      <c r="S48" s="207"/>
      <c r="T48" s="207"/>
      <c r="U48" s="207"/>
      <c r="V48" s="206"/>
      <c r="W48" s="206"/>
      <c r="X48" s="206"/>
      <c r="Y48" s="206"/>
      <c r="Z48" s="206"/>
      <c r="AA48" s="206"/>
      <c r="AB48" s="45"/>
      <c r="AC48" s="45"/>
      <c r="AD48" s="45"/>
      <c r="AE48" s="45"/>
      <c r="AF48" s="45"/>
      <c r="AG48" s="45"/>
      <c r="AH48" s="208"/>
      <c r="AI48" s="208"/>
      <c r="AJ48" s="208"/>
      <c r="AK48" s="208"/>
      <c r="AL48" s="208"/>
      <c r="AM48" s="208"/>
      <c r="AN48" s="20"/>
      <c r="AO48" s="20"/>
      <c r="AP48" s="20"/>
      <c r="AQ48" s="20"/>
      <c r="AR48" s="206"/>
      <c r="AS48" s="206"/>
      <c r="AT48" s="206"/>
      <c r="AU48" s="206"/>
      <c r="AV48" s="206"/>
      <c r="AW48" s="206"/>
    </row>
    <row r="49" spans="2:50" ht="13.5" customHeight="1" x14ac:dyDescent="0.15">
      <c r="B49" s="202" t="s">
        <v>28</v>
      </c>
      <c r="C49" s="202"/>
      <c r="D49" s="203" t="s">
        <v>42</v>
      </c>
      <c r="E49" s="204"/>
      <c r="F49" s="204"/>
      <c r="G49" s="204"/>
      <c r="H49" s="205"/>
      <c r="I49" s="206" t="str">
        <f>C13</f>
        <v>FC里見</v>
      </c>
      <c r="J49" s="206"/>
      <c r="K49" s="206"/>
      <c r="L49" s="206"/>
      <c r="M49" s="206"/>
      <c r="N49" s="206"/>
      <c r="O49" s="207">
        <v>0</v>
      </c>
      <c r="P49" s="207"/>
      <c r="Q49" s="207"/>
      <c r="R49" s="17"/>
      <c r="S49" s="207">
        <v>3</v>
      </c>
      <c r="T49" s="207"/>
      <c r="U49" s="207"/>
      <c r="V49" s="206" t="str">
        <f>C17</f>
        <v>豊岡ＳＣ</v>
      </c>
      <c r="W49" s="206"/>
      <c r="X49" s="206"/>
      <c r="Y49" s="206"/>
      <c r="Z49" s="206"/>
      <c r="AA49" s="206"/>
      <c r="AB49" s="45"/>
      <c r="AC49" s="45"/>
      <c r="AD49" s="45"/>
      <c r="AE49" s="45"/>
      <c r="AF49" s="45"/>
      <c r="AG49" s="45"/>
      <c r="AH49" s="206" t="str">
        <f>C11</f>
        <v>倉賀野B</v>
      </c>
      <c r="AI49" s="206"/>
      <c r="AJ49" s="206"/>
      <c r="AK49" s="206"/>
      <c r="AL49" s="206"/>
      <c r="AM49" s="206"/>
      <c r="AN49" s="20"/>
      <c r="AO49" s="20"/>
      <c r="AP49" s="20"/>
      <c r="AQ49" s="20"/>
      <c r="AR49" s="206" t="str">
        <f>C15</f>
        <v>箕郷FC</v>
      </c>
      <c r="AS49" s="206"/>
      <c r="AT49" s="206"/>
      <c r="AU49" s="206"/>
      <c r="AV49" s="206"/>
      <c r="AW49" s="206"/>
    </row>
    <row r="50" spans="2:50" x14ac:dyDescent="0.15">
      <c r="B50" s="202"/>
      <c r="C50" s="202"/>
      <c r="D50" s="204"/>
      <c r="E50" s="204"/>
      <c r="F50" s="204"/>
      <c r="G50" s="204"/>
      <c r="H50" s="205"/>
      <c r="I50" s="206"/>
      <c r="J50" s="206"/>
      <c r="K50" s="206"/>
      <c r="L50" s="206"/>
      <c r="M50" s="206"/>
      <c r="N50" s="206"/>
      <c r="O50" s="207"/>
      <c r="P50" s="207"/>
      <c r="Q50" s="207"/>
      <c r="R50" s="21"/>
      <c r="S50" s="207"/>
      <c r="T50" s="207"/>
      <c r="U50" s="207"/>
      <c r="V50" s="206"/>
      <c r="W50" s="206"/>
      <c r="X50" s="206"/>
      <c r="Y50" s="206"/>
      <c r="Z50" s="206"/>
      <c r="AA50" s="206"/>
      <c r="AB50" s="45"/>
      <c r="AC50" s="45"/>
      <c r="AD50" s="45"/>
      <c r="AE50" s="45"/>
      <c r="AF50" s="45"/>
      <c r="AG50" s="45"/>
      <c r="AH50" s="206"/>
      <c r="AI50" s="206"/>
      <c r="AJ50" s="206"/>
      <c r="AK50" s="206"/>
      <c r="AL50" s="206"/>
      <c r="AM50" s="206"/>
      <c r="AN50" s="20"/>
      <c r="AO50" s="20"/>
      <c r="AP50" s="20"/>
      <c r="AQ50" s="20"/>
      <c r="AR50" s="206"/>
      <c r="AS50" s="206"/>
      <c r="AT50" s="206"/>
      <c r="AU50" s="206"/>
      <c r="AV50" s="206"/>
      <c r="AW50" s="206"/>
    </row>
    <row r="51" spans="2:50" ht="13.5" customHeight="1" x14ac:dyDescent="0.15">
      <c r="B51" s="202" t="s">
        <v>29</v>
      </c>
      <c r="C51" s="202"/>
      <c r="D51" s="203" t="s">
        <v>43</v>
      </c>
      <c r="E51" s="204"/>
      <c r="F51" s="204"/>
      <c r="G51" s="204"/>
      <c r="H51" s="205"/>
      <c r="I51" s="216" t="str">
        <f>C9</f>
        <v>中居キッカーズ</v>
      </c>
      <c r="J51" s="216"/>
      <c r="K51" s="216"/>
      <c r="L51" s="216"/>
      <c r="M51" s="216"/>
      <c r="N51" s="216"/>
      <c r="O51" s="207">
        <v>1</v>
      </c>
      <c r="P51" s="207"/>
      <c r="Q51" s="207"/>
      <c r="R51" s="17"/>
      <c r="S51" s="207">
        <v>1</v>
      </c>
      <c r="T51" s="207"/>
      <c r="U51" s="207"/>
      <c r="V51" s="201" t="str">
        <f>C15</f>
        <v>箕郷FC</v>
      </c>
      <c r="W51" s="201"/>
      <c r="X51" s="201"/>
      <c r="Y51" s="201"/>
      <c r="Z51" s="201"/>
      <c r="AA51" s="201"/>
      <c r="AB51" s="45"/>
      <c r="AC51" s="45"/>
      <c r="AD51" s="45"/>
      <c r="AE51" s="45"/>
      <c r="AF51" s="45"/>
      <c r="AG51" s="45"/>
      <c r="AH51" s="206" t="str">
        <f>C13</f>
        <v>FC里見</v>
      </c>
      <c r="AI51" s="206"/>
      <c r="AJ51" s="206"/>
      <c r="AK51" s="206"/>
      <c r="AL51" s="206"/>
      <c r="AM51" s="206"/>
      <c r="AN51" s="20"/>
      <c r="AO51" s="20"/>
      <c r="AP51" s="20"/>
      <c r="AQ51" s="20"/>
      <c r="AR51" s="201" t="str">
        <f>C17</f>
        <v>豊岡ＳＣ</v>
      </c>
      <c r="AS51" s="201"/>
      <c r="AT51" s="201"/>
      <c r="AU51" s="201"/>
      <c r="AV51" s="201"/>
      <c r="AW51" s="201"/>
    </row>
    <row r="52" spans="2:50" x14ac:dyDescent="0.15">
      <c r="B52" s="202"/>
      <c r="C52" s="202"/>
      <c r="D52" s="204"/>
      <c r="E52" s="204"/>
      <c r="F52" s="204"/>
      <c r="G52" s="204"/>
      <c r="H52" s="205"/>
      <c r="I52" s="216"/>
      <c r="J52" s="216"/>
      <c r="K52" s="216"/>
      <c r="L52" s="216"/>
      <c r="M52" s="216"/>
      <c r="N52" s="216"/>
      <c r="O52" s="207"/>
      <c r="P52" s="207"/>
      <c r="Q52" s="207"/>
      <c r="R52" s="21"/>
      <c r="S52" s="207"/>
      <c r="T52" s="207"/>
      <c r="U52" s="207"/>
      <c r="V52" s="201"/>
      <c r="W52" s="201"/>
      <c r="X52" s="201"/>
      <c r="Y52" s="201"/>
      <c r="Z52" s="201"/>
      <c r="AA52" s="201"/>
      <c r="AB52" s="45"/>
      <c r="AC52" s="45"/>
      <c r="AD52" s="45"/>
      <c r="AE52" s="45"/>
      <c r="AF52" s="45"/>
      <c r="AG52" s="45"/>
      <c r="AH52" s="206"/>
      <c r="AI52" s="206"/>
      <c r="AJ52" s="206"/>
      <c r="AK52" s="206"/>
      <c r="AL52" s="206"/>
      <c r="AM52" s="206"/>
      <c r="AN52" s="20"/>
      <c r="AO52" s="20"/>
      <c r="AP52" s="20"/>
      <c r="AQ52" s="20"/>
      <c r="AR52" s="201"/>
      <c r="AS52" s="201"/>
      <c r="AT52" s="201"/>
      <c r="AU52" s="201"/>
      <c r="AV52" s="201"/>
      <c r="AW52" s="201"/>
    </row>
    <row r="53" spans="2:50" ht="13.5" customHeight="1" x14ac:dyDescent="0.15">
      <c r="B53" s="202" t="s">
        <v>30</v>
      </c>
      <c r="C53" s="202"/>
      <c r="D53" s="203" t="s">
        <v>44</v>
      </c>
      <c r="E53" s="204"/>
      <c r="F53" s="204"/>
      <c r="G53" s="204"/>
      <c r="H53" s="205"/>
      <c r="I53" s="206" t="str">
        <f>C11</f>
        <v>倉賀野B</v>
      </c>
      <c r="J53" s="206"/>
      <c r="K53" s="206"/>
      <c r="L53" s="206"/>
      <c r="M53" s="206"/>
      <c r="N53" s="206"/>
      <c r="O53" s="207">
        <v>1</v>
      </c>
      <c r="P53" s="207"/>
      <c r="Q53" s="207"/>
      <c r="R53" s="17"/>
      <c r="S53" s="207">
        <v>2</v>
      </c>
      <c r="T53" s="207"/>
      <c r="U53" s="207"/>
      <c r="V53" s="206" t="str">
        <f>C17</f>
        <v>豊岡ＳＣ</v>
      </c>
      <c r="W53" s="206"/>
      <c r="X53" s="206"/>
      <c r="Y53" s="206"/>
      <c r="Z53" s="206"/>
      <c r="AA53" s="206"/>
      <c r="AB53" s="45"/>
      <c r="AC53" s="45"/>
      <c r="AD53" s="45"/>
      <c r="AE53" s="45"/>
      <c r="AF53" s="45"/>
      <c r="AG53" s="45"/>
      <c r="AH53" s="206" t="str">
        <f>C15</f>
        <v>箕郷FC</v>
      </c>
      <c r="AI53" s="206"/>
      <c r="AJ53" s="206"/>
      <c r="AK53" s="206"/>
      <c r="AL53" s="206"/>
      <c r="AM53" s="206"/>
      <c r="AN53" s="20"/>
      <c r="AO53" s="20"/>
      <c r="AP53" s="20"/>
      <c r="AQ53" s="20"/>
      <c r="AR53" s="208" t="str">
        <f>C9</f>
        <v>中居キッカーズ</v>
      </c>
      <c r="AS53" s="208"/>
      <c r="AT53" s="208"/>
      <c r="AU53" s="208"/>
      <c r="AV53" s="208"/>
      <c r="AW53" s="208"/>
    </row>
    <row r="54" spans="2:50" x14ac:dyDescent="0.15">
      <c r="B54" s="202"/>
      <c r="C54" s="202"/>
      <c r="D54" s="204"/>
      <c r="E54" s="204"/>
      <c r="F54" s="204"/>
      <c r="G54" s="204"/>
      <c r="H54" s="205"/>
      <c r="I54" s="206"/>
      <c r="J54" s="206"/>
      <c r="K54" s="206"/>
      <c r="L54" s="206"/>
      <c r="M54" s="206"/>
      <c r="N54" s="206"/>
      <c r="O54" s="207"/>
      <c r="P54" s="207"/>
      <c r="Q54" s="207"/>
      <c r="R54" s="21"/>
      <c r="S54" s="207"/>
      <c r="T54" s="207"/>
      <c r="U54" s="207"/>
      <c r="V54" s="206"/>
      <c r="W54" s="206"/>
      <c r="X54" s="206"/>
      <c r="Y54" s="206"/>
      <c r="Z54" s="206"/>
      <c r="AA54" s="206"/>
      <c r="AB54" s="45"/>
      <c r="AC54" s="45"/>
      <c r="AD54" s="45"/>
      <c r="AE54" s="45"/>
      <c r="AF54" s="45"/>
      <c r="AG54" s="45"/>
      <c r="AH54" s="206"/>
      <c r="AI54" s="206"/>
      <c r="AJ54" s="206"/>
      <c r="AK54" s="206"/>
      <c r="AL54" s="206"/>
      <c r="AM54" s="206"/>
      <c r="AN54" s="20"/>
      <c r="AO54" s="20"/>
      <c r="AP54" s="20"/>
      <c r="AQ54" s="20"/>
      <c r="AR54" s="208"/>
      <c r="AS54" s="208"/>
      <c r="AT54" s="208"/>
      <c r="AU54" s="208"/>
      <c r="AV54" s="208"/>
      <c r="AW54" s="208"/>
    </row>
    <row r="55" spans="2:50" x14ac:dyDescent="0.15">
      <c r="B55" s="202"/>
      <c r="C55" s="202"/>
      <c r="D55" s="204"/>
      <c r="E55" s="217"/>
      <c r="F55" s="217"/>
      <c r="G55" s="217"/>
      <c r="H55" s="217"/>
      <c r="I55" s="218"/>
      <c r="J55" s="206"/>
      <c r="K55" s="206"/>
      <c r="L55" s="206"/>
      <c r="M55" s="206"/>
      <c r="N55" s="219"/>
      <c r="O55" s="223"/>
      <c r="P55" s="224"/>
      <c r="Q55" s="225"/>
      <c r="R55" s="21"/>
      <c r="S55" s="223"/>
      <c r="T55" s="224"/>
      <c r="U55" s="225"/>
      <c r="V55" s="218">
        <f>C21</f>
        <v>0</v>
      </c>
      <c r="W55" s="206"/>
      <c r="X55" s="206"/>
      <c r="Y55" s="206"/>
      <c r="Z55" s="206"/>
      <c r="AA55" s="219"/>
      <c r="AB55" s="45"/>
      <c r="AC55" s="45"/>
      <c r="AD55" s="45"/>
      <c r="AE55" s="45"/>
      <c r="AF55" s="45"/>
      <c r="AG55" s="45"/>
      <c r="AH55" s="218"/>
      <c r="AI55" s="206"/>
      <c r="AJ55" s="206"/>
      <c r="AK55" s="206"/>
      <c r="AL55" s="206"/>
      <c r="AM55" s="219"/>
      <c r="AN55" s="20"/>
      <c r="AO55" s="20"/>
      <c r="AP55" s="20"/>
      <c r="AQ55" s="20"/>
      <c r="AR55" s="218"/>
      <c r="AS55" s="206"/>
      <c r="AT55" s="206"/>
      <c r="AU55" s="206"/>
      <c r="AV55" s="206"/>
      <c r="AW55" s="219"/>
      <c r="AX55" s="4"/>
    </row>
    <row r="56" spans="2:50" x14ac:dyDescent="0.15">
      <c r="B56" s="202"/>
      <c r="C56" s="202"/>
      <c r="D56" s="217"/>
      <c r="E56" s="217"/>
      <c r="F56" s="217"/>
      <c r="G56" s="217"/>
      <c r="H56" s="217"/>
      <c r="I56" s="220"/>
      <c r="J56" s="221"/>
      <c r="K56" s="221"/>
      <c r="L56" s="221"/>
      <c r="M56" s="221"/>
      <c r="N56" s="222"/>
      <c r="O56" s="226"/>
      <c r="P56" s="227"/>
      <c r="Q56" s="228"/>
      <c r="R56" s="21"/>
      <c r="S56" s="226"/>
      <c r="T56" s="227"/>
      <c r="U56" s="228"/>
      <c r="V56" s="220"/>
      <c r="W56" s="221"/>
      <c r="X56" s="221"/>
      <c r="Y56" s="221"/>
      <c r="Z56" s="221"/>
      <c r="AA56" s="222"/>
      <c r="AB56" s="45"/>
      <c r="AC56" s="45"/>
      <c r="AD56" s="45"/>
      <c r="AE56" s="45"/>
      <c r="AF56" s="45"/>
      <c r="AG56" s="45"/>
      <c r="AH56" s="220"/>
      <c r="AI56" s="221"/>
      <c r="AJ56" s="221"/>
      <c r="AK56" s="221"/>
      <c r="AL56" s="221"/>
      <c r="AM56" s="222"/>
      <c r="AN56" s="20"/>
      <c r="AO56" s="20"/>
      <c r="AP56" s="20"/>
      <c r="AQ56" s="20"/>
      <c r="AR56" s="220"/>
      <c r="AS56" s="221"/>
      <c r="AT56" s="221"/>
      <c r="AU56" s="221"/>
      <c r="AV56" s="221"/>
      <c r="AW56" s="222"/>
      <c r="AX56" s="4"/>
    </row>
    <row r="57" spans="2:50" x14ac:dyDescent="0.15">
      <c r="B57" s="202"/>
      <c r="C57" s="202"/>
      <c r="D57" s="204"/>
      <c r="E57" s="217"/>
      <c r="F57" s="217"/>
      <c r="G57" s="217"/>
      <c r="H57" s="217"/>
      <c r="I57" s="235"/>
      <c r="J57" s="236"/>
      <c r="K57" s="236"/>
      <c r="L57" s="236"/>
      <c r="M57" s="236"/>
      <c r="N57" s="237"/>
      <c r="O57" s="238"/>
      <c r="P57" s="239"/>
      <c r="Q57" s="240"/>
      <c r="R57" s="21"/>
      <c r="S57" s="238"/>
      <c r="T57" s="239"/>
      <c r="U57" s="240"/>
      <c r="V57" s="229"/>
      <c r="W57" s="230"/>
      <c r="X57" s="230"/>
      <c r="Y57" s="230"/>
      <c r="Z57" s="230"/>
      <c r="AA57" s="231"/>
      <c r="AB57" s="45"/>
      <c r="AC57" s="45"/>
      <c r="AD57" s="45"/>
      <c r="AE57" s="45"/>
      <c r="AF57" s="45"/>
      <c r="AG57" s="45"/>
      <c r="AH57" s="229"/>
      <c r="AI57" s="230"/>
      <c r="AJ57" s="230"/>
      <c r="AK57" s="230"/>
      <c r="AL57" s="230"/>
      <c r="AM57" s="231"/>
      <c r="AN57" s="20"/>
      <c r="AO57" s="20"/>
      <c r="AP57" s="20"/>
      <c r="AQ57" s="20"/>
      <c r="AR57" s="235">
        <f>C21</f>
        <v>0</v>
      </c>
      <c r="AS57" s="236"/>
      <c r="AT57" s="236"/>
      <c r="AU57" s="236"/>
      <c r="AV57" s="236"/>
      <c r="AW57" s="237"/>
    </row>
    <row r="58" spans="2:50" x14ac:dyDescent="0.15">
      <c r="B58" s="202"/>
      <c r="C58" s="202"/>
      <c r="D58" s="217"/>
      <c r="E58" s="217"/>
      <c r="F58" s="217"/>
      <c r="G58" s="217"/>
      <c r="H58" s="217"/>
      <c r="I58" s="220"/>
      <c r="J58" s="221"/>
      <c r="K58" s="221"/>
      <c r="L58" s="221"/>
      <c r="M58" s="221"/>
      <c r="N58" s="222"/>
      <c r="O58" s="226"/>
      <c r="P58" s="227"/>
      <c r="Q58" s="228"/>
      <c r="R58" s="21"/>
      <c r="S58" s="226"/>
      <c r="T58" s="227"/>
      <c r="U58" s="228"/>
      <c r="V58" s="232"/>
      <c r="W58" s="233"/>
      <c r="X58" s="233"/>
      <c r="Y58" s="233"/>
      <c r="Z58" s="233"/>
      <c r="AA58" s="234"/>
      <c r="AB58" s="45"/>
      <c r="AC58" s="45"/>
      <c r="AD58" s="45"/>
      <c r="AE58" s="45"/>
      <c r="AF58" s="45"/>
      <c r="AG58" s="45"/>
      <c r="AH58" s="232"/>
      <c r="AI58" s="233"/>
      <c r="AJ58" s="233"/>
      <c r="AK58" s="233"/>
      <c r="AL58" s="233"/>
      <c r="AM58" s="234"/>
      <c r="AN58" s="20"/>
      <c r="AO58" s="20"/>
      <c r="AP58" s="20"/>
      <c r="AQ58" s="20"/>
      <c r="AR58" s="220"/>
      <c r="AS58" s="221"/>
      <c r="AT58" s="221"/>
      <c r="AU58" s="221"/>
      <c r="AV58" s="221"/>
      <c r="AW58" s="222"/>
    </row>
    <row r="59" spans="2:50" ht="13.5" customHeight="1" x14ac:dyDescent="0.15">
      <c r="B59" s="19"/>
      <c r="C59" s="197" t="s">
        <v>112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45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45"/>
      <c r="AC59" s="45"/>
      <c r="AD59" s="45"/>
      <c r="AE59" s="45"/>
      <c r="AF59" s="45"/>
      <c r="AG59" s="45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 x14ac:dyDescent="0.15">
      <c r="B60" s="19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45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45"/>
      <c r="AC60" s="45"/>
      <c r="AD60" s="45"/>
      <c r="AE60" s="45"/>
      <c r="AF60" s="45"/>
      <c r="AG60" s="45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 x14ac:dyDescent="0.15">
      <c r="B61" s="202" t="s">
        <v>25</v>
      </c>
      <c r="C61" s="202"/>
      <c r="D61" s="209" t="s">
        <v>26</v>
      </c>
      <c r="E61" s="204"/>
      <c r="F61" s="204"/>
      <c r="G61" s="204"/>
      <c r="H61" s="205"/>
      <c r="I61" s="206" t="str">
        <f>C15</f>
        <v>箕郷FC</v>
      </c>
      <c r="J61" s="206"/>
      <c r="K61" s="206"/>
      <c r="L61" s="206"/>
      <c r="M61" s="206"/>
      <c r="N61" s="206"/>
      <c r="O61" s="207">
        <v>0</v>
      </c>
      <c r="P61" s="207"/>
      <c r="Q61" s="207"/>
      <c r="R61" s="17"/>
      <c r="S61" s="207">
        <v>1</v>
      </c>
      <c r="T61" s="207"/>
      <c r="U61" s="207"/>
      <c r="V61" s="206" t="str">
        <f>C17</f>
        <v>豊岡ＳＣ</v>
      </c>
      <c r="W61" s="206"/>
      <c r="X61" s="206"/>
      <c r="Y61" s="206"/>
      <c r="Z61" s="206"/>
      <c r="AA61" s="206"/>
      <c r="AB61" s="45"/>
      <c r="AC61" s="45"/>
      <c r="AD61" s="45"/>
      <c r="AE61" s="45"/>
      <c r="AF61" s="45"/>
      <c r="AG61" s="45"/>
      <c r="AH61" s="216" t="str">
        <f>C9</f>
        <v>中居キッカーズ</v>
      </c>
      <c r="AI61" s="216"/>
      <c r="AJ61" s="216"/>
      <c r="AK61" s="216"/>
      <c r="AL61" s="216"/>
      <c r="AM61" s="216"/>
      <c r="AN61" s="18"/>
      <c r="AO61" s="18"/>
      <c r="AP61" s="18"/>
      <c r="AQ61" s="18"/>
      <c r="AR61" s="206" t="str">
        <f>C11</f>
        <v>倉賀野B</v>
      </c>
      <c r="AS61" s="206"/>
      <c r="AT61" s="206"/>
      <c r="AU61" s="206"/>
      <c r="AV61" s="206"/>
      <c r="AW61" s="206"/>
    </row>
    <row r="62" spans="2:50" x14ac:dyDescent="0.15">
      <c r="B62" s="202"/>
      <c r="C62" s="202"/>
      <c r="D62" s="204"/>
      <c r="E62" s="204"/>
      <c r="F62" s="204"/>
      <c r="G62" s="204"/>
      <c r="H62" s="205"/>
      <c r="I62" s="206"/>
      <c r="J62" s="206"/>
      <c r="K62" s="206"/>
      <c r="L62" s="206"/>
      <c r="M62" s="206"/>
      <c r="N62" s="206"/>
      <c r="O62" s="207"/>
      <c r="P62" s="207"/>
      <c r="Q62" s="207"/>
      <c r="R62" s="21"/>
      <c r="S62" s="207"/>
      <c r="T62" s="207"/>
      <c r="U62" s="207"/>
      <c r="V62" s="206"/>
      <c r="W62" s="206"/>
      <c r="X62" s="206"/>
      <c r="Y62" s="206"/>
      <c r="Z62" s="206"/>
      <c r="AA62" s="206"/>
      <c r="AB62" s="45"/>
      <c r="AC62" s="45"/>
      <c r="AD62" s="45"/>
      <c r="AE62" s="45"/>
      <c r="AF62" s="45"/>
      <c r="AG62" s="45"/>
      <c r="AH62" s="216"/>
      <c r="AI62" s="216"/>
      <c r="AJ62" s="216"/>
      <c r="AK62" s="216"/>
      <c r="AL62" s="216"/>
      <c r="AM62" s="216"/>
      <c r="AN62" s="18"/>
      <c r="AO62" s="18"/>
      <c r="AP62" s="18"/>
      <c r="AQ62" s="18"/>
      <c r="AR62" s="206"/>
      <c r="AS62" s="206"/>
      <c r="AT62" s="206"/>
      <c r="AU62" s="206"/>
      <c r="AV62" s="206"/>
      <c r="AW62" s="206"/>
    </row>
    <row r="63" spans="2:50" ht="13.5" customHeight="1" x14ac:dyDescent="0.15">
      <c r="B63" s="202" t="s">
        <v>27</v>
      </c>
      <c r="C63" s="202"/>
      <c r="D63" s="203" t="s">
        <v>41</v>
      </c>
      <c r="E63" s="204"/>
      <c r="F63" s="204"/>
      <c r="G63" s="204"/>
      <c r="H63" s="205"/>
      <c r="I63" s="206" t="str">
        <f>C11</f>
        <v>倉賀野B</v>
      </c>
      <c r="J63" s="206"/>
      <c r="K63" s="206"/>
      <c r="L63" s="206"/>
      <c r="M63" s="206"/>
      <c r="N63" s="206"/>
      <c r="O63" s="207">
        <v>2</v>
      </c>
      <c r="P63" s="207"/>
      <c r="Q63" s="207"/>
      <c r="R63" s="17"/>
      <c r="S63" s="207">
        <v>1</v>
      </c>
      <c r="T63" s="207"/>
      <c r="U63" s="207"/>
      <c r="V63" s="206" t="str">
        <f>C13</f>
        <v>FC里見</v>
      </c>
      <c r="W63" s="206"/>
      <c r="X63" s="206"/>
      <c r="Y63" s="206"/>
      <c r="Z63" s="206"/>
      <c r="AA63" s="206"/>
      <c r="AB63" s="45"/>
      <c r="AC63" s="45"/>
      <c r="AD63" s="45"/>
      <c r="AE63" s="45"/>
      <c r="AF63" s="45"/>
      <c r="AG63" s="45"/>
      <c r="AH63" s="201" t="str">
        <f>C15</f>
        <v>箕郷FC</v>
      </c>
      <c r="AI63" s="201"/>
      <c r="AJ63" s="201"/>
      <c r="AK63" s="201"/>
      <c r="AL63" s="201"/>
      <c r="AM63" s="201"/>
      <c r="AN63" s="18"/>
      <c r="AO63" s="18"/>
      <c r="AP63" s="18"/>
      <c r="AQ63" s="18"/>
      <c r="AR63" s="201" t="str">
        <f>C17</f>
        <v>豊岡ＳＣ</v>
      </c>
      <c r="AS63" s="201"/>
      <c r="AT63" s="201"/>
      <c r="AU63" s="201"/>
      <c r="AV63" s="201"/>
      <c r="AW63" s="201"/>
    </row>
    <row r="64" spans="2:50" x14ac:dyDescent="0.15">
      <c r="B64" s="202"/>
      <c r="C64" s="202"/>
      <c r="D64" s="204"/>
      <c r="E64" s="204"/>
      <c r="F64" s="204"/>
      <c r="G64" s="204"/>
      <c r="H64" s="205"/>
      <c r="I64" s="206"/>
      <c r="J64" s="206"/>
      <c r="K64" s="206"/>
      <c r="L64" s="206"/>
      <c r="M64" s="206"/>
      <c r="N64" s="206"/>
      <c r="O64" s="207"/>
      <c r="P64" s="207"/>
      <c r="Q64" s="207"/>
      <c r="R64" s="21"/>
      <c r="S64" s="207"/>
      <c r="T64" s="207"/>
      <c r="U64" s="207"/>
      <c r="V64" s="206"/>
      <c r="W64" s="206"/>
      <c r="X64" s="206"/>
      <c r="Y64" s="206"/>
      <c r="Z64" s="206"/>
      <c r="AA64" s="206"/>
      <c r="AB64" s="45"/>
      <c r="AC64" s="45"/>
      <c r="AD64" s="45"/>
      <c r="AE64" s="45"/>
      <c r="AF64" s="45"/>
      <c r="AG64" s="45"/>
      <c r="AH64" s="201"/>
      <c r="AI64" s="201"/>
      <c r="AJ64" s="201"/>
      <c r="AK64" s="201"/>
      <c r="AL64" s="201"/>
      <c r="AM64" s="201"/>
      <c r="AN64" s="18"/>
      <c r="AO64" s="18"/>
      <c r="AP64" s="18"/>
      <c r="AQ64" s="18"/>
      <c r="AR64" s="201"/>
      <c r="AS64" s="201"/>
      <c r="AT64" s="201"/>
      <c r="AU64" s="201"/>
      <c r="AV64" s="201"/>
      <c r="AW64" s="201"/>
    </row>
    <row r="65" spans="2:50" ht="13.5" customHeight="1" x14ac:dyDescent="0.15">
      <c r="B65" s="202" t="s">
        <v>28</v>
      </c>
      <c r="C65" s="202"/>
      <c r="D65" s="203" t="s">
        <v>42</v>
      </c>
      <c r="E65" s="204"/>
      <c r="F65" s="204"/>
      <c r="G65" s="204"/>
      <c r="H65" s="205"/>
      <c r="I65" s="216" t="str">
        <f>C9</f>
        <v>中居キッカーズ</v>
      </c>
      <c r="J65" s="216"/>
      <c r="K65" s="216"/>
      <c r="L65" s="216"/>
      <c r="M65" s="216"/>
      <c r="N65" s="216"/>
      <c r="O65" s="207">
        <v>5</v>
      </c>
      <c r="P65" s="207"/>
      <c r="Q65" s="207"/>
      <c r="R65" s="17"/>
      <c r="S65" s="207">
        <v>1</v>
      </c>
      <c r="T65" s="207"/>
      <c r="U65" s="207"/>
      <c r="V65" s="201" t="str">
        <f>C17</f>
        <v>豊岡ＳＣ</v>
      </c>
      <c r="W65" s="201"/>
      <c r="X65" s="201"/>
      <c r="Y65" s="201"/>
      <c r="Z65" s="201"/>
      <c r="AA65" s="201"/>
      <c r="AB65" s="26"/>
      <c r="AC65" s="26"/>
      <c r="AD65" s="26"/>
      <c r="AE65" s="26"/>
      <c r="AF65" s="26"/>
      <c r="AG65" s="26"/>
      <c r="AH65" s="206" t="str">
        <f>C11</f>
        <v>倉賀野B</v>
      </c>
      <c r="AI65" s="206"/>
      <c r="AJ65" s="206"/>
      <c r="AK65" s="206"/>
      <c r="AL65" s="206"/>
      <c r="AM65" s="206"/>
      <c r="AN65" s="18"/>
      <c r="AO65" s="18"/>
      <c r="AP65" s="18"/>
      <c r="AQ65" s="18"/>
      <c r="AR65" s="201" t="str">
        <f>C13</f>
        <v>FC里見</v>
      </c>
      <c r="AS65" s="201"/>
      <c r="AT65" s="201"/>
      <c r="AU65" s="201"/>
      <c r="AV65" s="201"/>
      <c r="AW65" s="201"/>
    </row>
    <row r="66" spans="2:50" x14ac:dyDescent="0.15">
      <c r="B66" s="202"/>
      <c r="C66" s="202"/>
      <c r="D66" s="204"/>
      <c r="E66" s="204"/>
      <c r="F66" s="204"/>
      <c r="G66" s="204"/>
      <c r="H66" s="205"/>
      <c r="I66" s="216"/>
      <c r="J66" s="216"/>
      <c r="K66" s="216"/>
      <c r="L66" s="216"/>
      <c r="M66" s="216"/>
      <c r="N66" s="216"/>
      <c r="O66" s="207"/>
      <c r="P66" s="207"/>
      <c r="Q66" s="207"/>
      <c r="R66" s="21"/>
      <c r="S66" s="207"/>
      <c r="T66" s="207"/>
      <c r="U66" s="207"/>
      <c r="V66" s="201"/>
      <c r="W66" s="201"/>
      <c r="X66" s="201"/>
      <c r="Y66" s="201"/>
      <c r="Z66" s="201"/>
      <c r="AA66" s="201"/>
      <c r="AB66" s="26"/>
      <c r="AC66" s="26"/>
      <c r="AD66" s="26"/>
      <c r="AE66" s="26"/>
      <c r="AF66" s="26"/>
      <c r="AG66" s="26"/>
      <c r="AH66" s="206"/>
      <c r="AI66" s="206"/>
      <c r="AJ66" s="206"/>
      <c r="AK66" s="206"/>
      <c r="AL66" s="206"/>
      <c r="AM66" s="206"/>
      <c r="AN66" s="18"/>
      <c r="AO66" s="18"/>
      <c r="AP66" s="18"/>
      <c r="AQ66" s="18"/>
      <c r="AR66" s="201"/>
      <c r="AS66" s="201"/>
      <c r="AT66" s="201"/>
      <c r="AU66" s="201"/>
      <c r="AV66" s="201"/>
      <c r="AW66" s="201"/>
    </row>
    <row r="67" spans="2:50" ht="13.5" customHeight="1" x14ac:dyDescent="0.15">
      <c r="B67" s="202" t="s">
        <v>29</v>
      </c>
      <c r="C67" s="202"/>
      <c r="D67" s="203" t="s">
        <v>43</v>
      </c>
      <c r="E67" s="204"/>
      <c r="F67" s="204"/>
      <c r="G67" s="204"/>
      <c r="H67" s="205"/>
      <c r="I67" s="206" t="str">
        <f>C13</f>
        <v>FC里見</v>
      </c>
      <c r="J67" s="206"/>
      <c r="K67" s="206"/>
      <c r="L67" s="206"/>
      <c r="M67" s="206"/>
      <c r="N67" s="206"/>
      <c r="O67" s="207">
        <v>0</v>
      </c>
      <c r="P67" s="207"/>
      <c r="Q67" s="207"/>
      <c r="R67" s="17"/>
      <c r="S67" s="207">
        <v>4</v>
      </c>
      <c r="T67" s="207"/>
      <c r="U67" s="207"/>
      <c r="V67" s="201" t="str">
        <f>C15</f>
        <v>箕郷FC</v>
      </c>
      <c r="W67" s="201"/>
      <c r="X67" s="201"/>
      <c r="Y67" s="201"/>
      <c r="Z67" s="201"/>
      <c r="AA67" s="201"/>
      <c r="AB67" s="26"/>
      <c r="AC67" s="26"/>
      <c r="AD67" s="26"/>
      <c r="AE67" s="26"/>
      <c r="AF67" s="26"/>
      <c r="AG67" s="26"/>
      <c r="AH67" s="206" t="str">
        <f>C17</f>
        <v>豊岡ＳＣ</v>
      </c>
      <c r="AI67" s="206"/>
      <c r="AJ67" s="206"/>
      <c r="AK67" s="206"/>
      <c r="AL67" s="206"/>
      <c r="AM67" s="206"/>
      <c r="AN67" s="18"/>
      <c r="AO67" s="18"/>
      <c r="AP67" s="18"/>
      <c r="AQ67" s="18"/>
      <c r="AR67" s="216" t="str">
        <f>C9</f>
        <v>中居キッカーズ</v>
      </c>
      <c r="AS67" s="216"/>
      <c r="AT67" s="216"/>
      <c r="AU67" s="216"/>
      <c r="AV67" s="216"/>
      <c r="AW67" s="216"/>
    </row>
    <row r="68" spans="2:50" x14ac:dyDescent="0.15">
      <c r="B68" s="202"/>
      <c r="C68" s="202"/>
      <c r="D68" s="204"/>
      <c r="E68" s="204"/>
      <c r="F68" s="204"/>
      <c r="G68" s="204"/>
      <c r="H68" s="205"/>
      <c r="I68" s="206"/>
      <c r="J68" s="206"/>
      <c r="K68" s="206"/>
      <c r="L68" s="206"/>
      <c r="M68" s="206"/>
      <c r="N68" s="206"/>
      <c r="O68" s="207"/>
      <c r="P68" s="207"/>
      <c r="Q68" s="207"/>
      <c r="R68" s="21"/>
      <c r="S68" s="207"/>
      <c r="T68" s="207"/>
      <c r="U68" s="207"/>
      <c r="V68" s="201"/>
      <c r="W68" s="201"/>
      <c r="X68" s="201"/>
      <c r="Y68" s="201"/>
      <c r="Z68" s="201"/>
      <c r="AA68" s="201"/>
      <c r="AB68" s="26"/>
      <c r="AC68" s="26"/>
      <c r="AD68" s="26"/>
      <c r="AE68" s="26"/>
      <c r="AF68" s="26"/>
      <c r="AG68" s="26"/>
      <c r="AH68" s="206"/>
      <c r="AI68" s="206"/>
      <c r="AJ68" s="206"/>
      <c r="AK68" s="206"/>
      <c r="AL68" s="206"/>
      <c r="AM68" s="206"/>
      <c r="AN68" s="18"/>
      <c r="AO68" s="18"/>
      <c r="AP68" s="18"/>
      <c r="AQ68" s="18"/>
      <c r="AR68" s="216"/>
      <c r="AS68" s="216"/>
      <c r="AT68" s="216"/>
      <c r="AU68" s="216"/>
      <c r="AV68" s="216"/>
      <c r="AW68" s="216"/>
    </row>
    <row r="69" spans="2:50" ht="13.5" customHeight="1" x14ac:dyDescent="0.15">
      <c r="B69" s="202" t="s">
        <v>30</v>
      </c>
      <c r="C69" s="202"/>
      <c r="D69" s="203" t="s">
        <v>44</v>
      </c>
      <c r="E69" s="204"/>
      <c r="F69" s="204"/>
      <c r="G69" s="204"/>
      <c r="H69" s="205"/>
      <c r="I69" s="206" t="str">
        <f>C9</f>
        <v>中居キッカーズ</v>
      </c>
      <c r="J69" s="206"/>
      <c r="K69" s="206"/>
      <c r="L69" s="206"/>
      <c r="M69" s="206"/>
      <c r="N69" s="206"/>
      <c r="O69" s="207">
        <v>9</v>
      </c>
      <c r="P69" s="207"/>
      <c r="Q69" s="207"/>
      <c r="R69" s="17"/>
      <c r="S69" s="207">
        <v>0</v>
      </c>
      <c r="T69" s="207"/>
      <c r="U69" s="207"/>
      <c r="V69" s="201" t="str">
        <f>C11</f>
        <v>倉賀野B</v>
      </c>
      <c r="W69" s="201"/>
      <c r="X69" s="201"/>
      <c r="Y69" s="201"/>
      <c r="Z69" s="201"/>
      <c r="AA69" s="201"/>
      <c r="AB69" s="26"/>
      <c r="AC69" s="26"/>
      <c r="AD69" s="26"/>
      <c r="AE69" s="26"/>
      <c r="AF69" s="26"/>
      <c r="AG69" s="26"/>
      <c r="AH69" s="201" t="str">
        <f>C13</f>
        <v>FC里見</v>
      </c>
      <c r="AI69" s="201"/>
      <c r="AJ69" s="201"/>
      <c r="AK69" s="201"/>
      <c r="AL69" s="201"/>
      <c r="AM69" s="201"/>
      <c r="AN69" s="18"/>
      <c r="AO69" s="18"/>
      <c r="AP69" s="18"/>
      <c r="AQ69" s="18"/>
      <c r="AR69" s="201" t="str">
        <f>C15</f>
        <v>箕郷FC</v>
      </c>
      <c r="AS69" s="201"/>
      <c r="AT69" s="201"/>
      <c r="AU69" s="201"/>
      <c r="AV69" s="201"/>
      <c r="AW69" s="201"/>
    </row>
    <row r="70" spans="2:50" x14ac:dyDescent="0.15">
      <c r="B70" s="202"/>
      <c r="C70" s="202"/>
      <c r="D70" s="204"/>
      <c r="E70" s="204"/>
      <c r="F70" s="204"/>
      <c r="G70" s="204"/>
      <c r="H70" s="205"/>
      <c r="I70" s="206"/>
      <c r="J70" s="206"/>
      <c r="K70" s="206"/>
      <c r="L70" s="206"/>
      <c r="M70" s="206"/>
      <c r="N70" s="206"/>
      <c r="O70" s="207"/>
      <c r="P70" s="207"/>
      <c r="Q70" s="207"/>
      <c r="R70" s="21"/>
      <c r="S70" s="207"/>
      <c r="T70" s="207"/>
      <c r="U70" s="207"/>
      <c r="V70" s="201"/>
      <c r="W70" s="201"/>
      <c r="X70" s="201"/>
      <c r="Y70" s="201"/>
      <c r="Z70" s="201"/>
      <c r="AA70" s="201"/>
      <c r="AB70" s="26"/>
      <c r="AC70" s="26"/>
      <c r="AD70" s="26"/>
      <c r="AE70" s="26"/>
      <c r="AF70" s="26"/>
      <c r="AG70" s="26"/>
      <c r="AH70" s="201"/>
      <c r="AI70" s="201"/>
      <c r="AJ70" s="201"/>
      <c r="AK70" s="201"/>
      <c r="AL70" s="201"/>
      <c r="AM70" s="201"/>
      <c r="AN70" s="18"/>
      <c r="AO70" s="18"/>
      <c r="AP70" s="18"/>
      <c r="AQ70" s="18"/>
      <c r="AR70" s="201"/>
      <c r="AS70" s="201"/>
      <c r="AT70" s="201"/>
      <c r="AU70" s="201"/>
      <c r="AV70" s="201"/>
      <c r="AW70" s="201"/>
    </row>
    <row r="71" spans="2:50" x14ac:dyDescent="0.15">
      <c r="B71" s="202"/>
      <c r="C71" s="202"/>
      <c r="D71" s="204"/>
      <c r="E71" s="217"/>
      <c r="F71" s="217"/>
      <c r="G71" s="217"/>
      <c r="H71" s="217"/>
      <c r="I71" s="218"/>
      <c r="J71" s="206"/>
      <c r="K71" s="206"/>
      <c r="L71" s="206"/>
      <c r="M71" s="206"/>
      <c r="N71" s="219"/>
      <c r="O71" s="223"/>
      <c r="P71" s="224"/>
      <c r="Q71" s="225"/>
      <c r="R71" s="21"/>
      <c r="S71" s="223"/>
      <c r="T71" s="224"/>
      <c r="U71" s="225"/>
      <c r="V71" s="241"/>
      <c r="W71" s="201"/>
      <c r="X71" s="201"/>
      <c r="Y71" s="201"/>
      <c r="Z71" s="201"/>
      <c r="AA71" s="242"/>
      <c r="AB71" s="26"/>
      <c r="AC71" s="26"/>
      <c r="AD71" s="26"/>
      <c r="AE71" s="26"/>
      <c r="AF71" s="26"/>
      <c r="AG71" s="26"/>
      <c r="AH71" s="241"/>
      <c r="AI71" s="201"/>
      <c r="AJ71" s="201"/>
      <c r="AK71" s="201"/>
      <c r="AL71" s="201"/>
      <c r="AM71" s="242"/>
      <c r="AN71" s="18"/>
      <c r="AO71" s="18"/>
      <c r="AP71" s="18"/>
      <c r="AQ71" s="18"/>
      <c r="AR71" s="241"/>
      <c r="AS71" s="201"/>
      <c r="AT71" s="201"/>
      <c r="AU71" s="201"/>
      <c r="AV71" s="201"/>
      <c r="AW71" s="242"/>
      <c r="AX71" s="4"/>
    </row>
    <row r="72" spans="2:50" x14ac:dyDescent="0.15">
      <c r="B72" s="202"/>
      <c r="C72" s="202"/>
      <c r="D72" s="217"/>
      <c r="E72" s="217"/>
      <c r="F72" s="217"/>
      <c r="G72" s="217"/>
      <c r="H72" s="217"/>
      <c r="I72" s="220"/>
      <c r="J72" s="221"/>
      <c r="K72" s="221"/>
      <c r="L72" s="221"/>
      <c r="M72" s="221"/>
      <c r="N72" s="222"/>
      <c r="O72" s="226"/>
      <c r="P72" s="227"/>
      <c r="Q72" s="228"/>
      <c r="R72" s="21"/>
      <c r="S72" s="226"/>
      <c r="T72" s="227"/>
      <c r="U72" s="228"/>
      <c r="V72" s="232"/>
      <c r="W72" s="233"/>
      <c r="X72" s="233"/>
      <c r="Y72" s="233"/>
      <c r="Z72" s="233"/>
      <c r="AA72" s="234"/>
      <c r="AB72" s="26"/>
      <c r="AC72" s="26"/>
      <c r="AD72" s="26"/>
      <c r="AE72" s="26"/>
      <c r="AF72" s="26"/>
      <c r="AG72" s="26"/>
      <c r="AH72" s="232"/>
      <c r="AI72" s="233"/>
      <c r="AJ72" s="233"/>
      <c r="AK72" s="233"/>
      <c r="AL72" s="233"/>
      <c r="AM72" s="234"/>
      <c r="AN72" s="18"/>
      <c r="AO72" s="18"/>
      <c r="AP72" s="18"/>
      <c r="AQ72" s="18"/>
      <c r="AR72" s="232"/>
      <c r="AS72" s="233"/>
      <c r="AT72" s="233"/>
      <c r="AU72" s="233"/>
      <c r="AV72" s="233"/>
      <c r="AW72" s="234"/>
      <c r="AX72" s="4"/>
    </row>
    <row r="73" spans="2:50" x14ac:dyDescent="0.15">
      <c r="B73" s="202"/>
      <c r="C73" s="202"/>
      <c r="D73" s="204"/>
      <c r="E73" s="217"/>
      <c r="F73" s="217"/>
      <c r="G73" s="217"/>
      <c r="H73" s="217"/>
      <c r="I73" s="235"/>
      <c r="J73" s="236"/>
      <c r="K73" s="236"/>
      <c r="L73" s="236"/>
      <c r="M73" s="236"/>
      <c r="N73" s="237"/>
      <c r="O73" s="238"/>
      <c r="P73" s="239"/>
      <c r="Q73" s="240"/>
      <c r="R73" s="21"/>
      <c r="S73" s="238"/>
      <c r="T73" s="239"/>
      <c r="U73" s="240"/>
      <c r="V73" s="229">
        <f>C19</f>
        <v>0</v>
      </c>
      <c r="W73" s="230"/>
      <c r="X73" s="230"/>
      <c r="Y73" s="230"/>
      <c r="Z73" s="230"/>
      <c r="AA73" s="231"/>
      <c r="AB73" s="26"/>
      <c r="AC73" s="26"/>
      <c r="AD73" s="26"/>
      <c r="AE73" s="26"/>
      <c r="AF73" s="26"/>
      <c r="AG73" s="26"/>
      <c r="AH73" s="235"/>
      <c r="AI73" s="236"/>
      <c r="AJ73" s="236"/>
      <c r="AK73" s="236"/>
      <c r="AL73" s="236"/>
      <c r="AM73" s="237"/>
      <c r="AN73" s="18"/>
      <c r="AO73" s="18"/>
      <c r="AP73" s="18"/>
      <c r="AQ73" s="18"/>
      <c r="AR73" s="235"/>
      <c r="AS73" s="236"/>
      <c r="AT73" s="236"/>
      <c r="AU73" s="236"/>
      <c r="AV73" s="236"/>
      <c r="AW73" s="237"/>
      <c r="AX73" s="4"/>
    </row>
    <row r="74" spans="2:50" x14ac:dyDescent="0.15">
      <c r="B74" s="202"/>
      <c r="C74" s="202"/>
      <c r="D74" s="217"/>
      <c r="E74" s="217"/>
      <c r="F74" s="217"/>
      <c r="G74" s="217"/>
      <c r="H74" s="217"/>
      <c r="I74" s="220"/>
      <c r="J74" s="221"/>
      <c r="K74" s="221"/>
      <c r="L74" s="221"/>
      <c r="M74" s="221"/>
      <c r="N74" s="222"/>
      <c r="O74" s="226"/>
      <c r="P74" s="227"/>
      <c r="Q74" s="228"/>
      <c r="R74" s="21"/>
      <c r="S74" s="226"/>
      <c r="T74" s="227"/>
      <c r="U74" s="228"/>
      <c r="V74" s="232"/>
      <c r="W74" s="233"/>
      <c r="X74" s="233"/>
      <c r="Y74" s="233"/>
      <c r="Z74" s="233"/>
      <c r="AA74" s="234"/>
      <c r="AB74" s="26"/>
      <c r="AC74" s="26"/>
      <c r="AD74" s="26"/>
      <c r="AE74" s="26"/>
      <c r="AF74" s="26"/>
      <c r="AG74" s="26"/>
      <c r="AH74" s="220"/>
      <c r="AI74" s="221"/>
      <c r="AJ74" s="221"/>
      <c r="AK74" s="221"/>
      <c r="AL74" s="221"/>
      <c r="AM74" s="222"/>
      <c r="AN74" s="18"/>
      <c r="AO74" s="18"/>
      <c r="AP74" s="18"/>
      <c r="AQ74" s="18"/>
      <c r="AR74" s="220"/>
      <c r="AS74" s="221"/>
      <c r="AT74" s="221"/>
      <c r="AU74" s="221"/>
      <c r="AV74" s="221"/>
      <c r="AW74" s="222"/>
      <c r="AX74" s="4"/>
    </row>
    <row r="75" spans="2:50" x14ac:dyDescent="0.15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 x14ac:dyDescent="0.15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 x14ac:dyDescent="0.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 x14ac:dyDescent="0.15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 x14ac:dyDescent="0.15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 x14ac:dyDescent="0.15">
      <c r="AR80" s="31"/>
    </row>
  </sheetData>
  <mergeCells count="420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R30:S31"/>
    <mergeCell ref="B27:D29"/>
    <mergeCell ref="BF30:BF31"/>
    <mergeCell ref="BI30:BI31"/>
    <mergeCell ref="BI27:BI29"/>
    <mergeCell ref="BJ27:BJ29"/>
    <mergeCell ref="BK27:BK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B30:G31"/>
    <mergeCell ref="H30:I31"/>
    <mergeCell ref="K30:L31"/>
    <mergeCell ref="M30:N31"/>
    <mergeCell ref="P30:Q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2"/>
  <conditionalFormatting sqref="O45:Q46">
    <cfRule type="expression" dxfId="113" priority="113" stopIfTrue="1">
      <formula>O45&gt;S45</formula>
    </cfRule>
    <cfRule type="expression" dxfId="112" priority="114" stopIfTrue="1">
      <formula>O45=S45</formula>
    </cfRule>
  </conditionalFormatting>
  <conditionalFormatting sqref="S45:U46">
    <cfRule type="expression" dxfId="111" priority="111" stopIfTrue="1">
      <formula>S45&gt;O45</formula>
    </cfRule>
    <cfRule type="expression" dxfId="110" priority="112" stopIfTrue="1">
      <formula>S45=O45</formula>
    </cfRule>
  </conditionalFormatting>
  <conditionalFormatting sqref="O45:Q46">
    <cfRule type="expression" dxfId="109" priority="109" stopIfTrue="1">
      <formula>O45&gt;S45</formula>
    </cfRule>
    <cfRule type="expression" dxfId="108" priority="110" stopIfTrue="1">
      <formula>O45=S45</formula>
    </cfRule>
  </conditionalFormatting>
  <conditionalFormatting sqref="S45:U46">
    <cfRule type="expression" dxfId="107" priority="107" stopIfTrue="1">
      <formula>S45&gt;O45</formula>
    </cfRule>
    <cfRule type="expression" dxfId="106" priority="108" stopIfTrue="1">
      <formula>S45=O45</formula>
    </cfRule>
  </conditionalFormatting>
  <conditionalFormatting sqref="O47:Q48">
    <cfRule type="expression" dxfId="105" priority="105" stopIfTrue="1">
      <formula>O47&gt;S47</formula>
    </cfRule>
    <cfRule type="expression" dxfId="104" priority="106" stopIfTrue="1">
      <formula>O47=S47</formula>
    </cfRule>
  </conditionalFormatting>
  <conditionalFormatting sqref="S47:U48">
    <cfRule type="expression" dxfId="103" priority="103" stopIfTrue="1">
      <formula>S47&gt;O47</formula>
    </cfRule>
    <cfRule type="expression" dxfId="102" priority="104" stopIfTrue="1">
      <formula>S47=O47</formula>
    </cfRule>
  </conditionalFormatting>
  <conditionalFormatting sqref="O47:Q48">
    <cfRule type="expression" dxfId="101" priority="101" stopIfTrue="1">
      <formula>O47&gt;S47</formula>
    </cfRule>
    <cfRule type="expression" dxfId="100" priority="102" stopIfTrue="1">
      <formula>O47=S47</formula>
    </cfRule>
  </conditionalFormatting>
  <conditionalFormatting sqref="S47:U48">
    <cfRule type="expression" dxfId="99" priority="99" stopIfTrue="1">
      <formula>S47&gt;O47</formula>
    </cfRule>
    <cfRule type="expression" dxfId="98" priority="100" stopIfTrue="1">
      <formula>S47=O47</formula>
    </cfRule>
  </conditionalFormatting>
  <conditionalFormatting sqref="O49:Q50">
    <cfRule type="expression" dxfId="97" priority="97" stopIfTrue="1">
      <formula>O49&gt;S49</formula>
    </cfRule>
    <cfRule type="expression" dxfId="96" priority="98" stopIfTrue="1">
      <formula>O49=S49</formula>
    </cfRule>
  </conditionalFormatting>
  <conditionalFormatting sqref="S49:U50">
    <cfRule type="expression" dxfId="95" priority="95" stopIfTrue="1">
      <formula>S49&gt;O49</formula>
    </cfRule>
    <cfRule type="expression" dxfId="94" priority="96" stopIfTrue="1">
      <formula>S49=O49</formula>
    </cfRule>
  </conditionalFormatting>
  <conditionalFormatting sqref="O49:Q50">
    <cfRule type="expression" dxfId="93" priority="93" stopIfTrue="1">
      <formula>O49&gt;S49</formula>
    </cfRule>
    <cfRule type="expression" dxfId="92" priority="94" stopIfTrue="1">
      <formula>O49=S49</formula>
    </cfRule>
  </conditionalFormatting>
  <conditionalFormatting sqref="S49:U50">
    <cfRule type="expression" dxfId="91" priority="91" stopIfTrue="1">
      <formula>S49&gt;O49</formula>
    </cfRule>
    <cfRule type="expression" dxfId="90" priority="92" stopIfTrue="1">
      <formula>S49=O49</formula>
    </cfRule>
  </conditionalFormatting>
  <conditionalFormatting sqref="O51:Q52">
    <cfRule type="expression" dxfId="89" priority="89" stopIfTrue="1">
      <formula>O51&gt;S51</formula>
    </cfRule>
    <cfRule type="expression" dxfId="88" priority="90" stopIfTrue="1">
      <formula>O51=S51</formula>
    </cfRule>
  </conditionalFormatting>
  <conditionalFormatting sqref="S51:U52">
    <cfRule type="expression" dxfId="87" priority="87" stopIfTrue="1">
      <formula>S51&gt;O51</formula>
    </cfRule>
    <cfRule type="expression" dxfId="86" priority="88" stopIfTrue="1">
      <formula>S51=O51</formula>
    </cfRule>
  </conditionalFormatting>
  <conditionalFormatting sqref="O51:Q52">
    <cfRule type="expression" dxfId="85" priority="85" stopIfTrue="1">
      <formula>O51&gt;S51</formula>
    </cfRule>
    <cfRule type="expression" dxfId="84" priority="86" stopIfTrue="1">
      <formula>O51=S51</formula>
    </cfRule>
  </conditionalFormatting>
  <conditionalFormatting sqref="S51:U52">
    <cfRule type="expression" dxfId="83" priority="83" stopIfTrue="1">
      <formula>S51&gt;O51</formula>
    </cfRule>
    <cfRule type="expression" dxfId="82" priority="84" stopIfTrue="1">
      <formula>S51=O51</formula>
    </cfRule>
  </conditionalFormatting>
  <conditionalFormatting sqref="O53:Q54">
    <cfRule type="expression" dxfId="81" priority="81" stopIfTrue="1">
      <formula>O53&gt;S53</formula>
    </cfRule>
    <cfRule type="expression" dxfId="80" priority="82" stopIfTrue="1">
      <formula>O53=S53</formula>
    </cfRule>
  </conditionalFormatting>
  <conditionalFormatting sqref="S53:U54">
    <cfRule type="expression" dxfId="79" priority="79" stopIfTrue="1">
      <formula>S53&gt;O53</formula>
    </cfRule>
    <cfRule type="expression" dxfId="78" priority="80" stopIfTrue="1">
      <formula>S53=O53</formula>
    </cfRule>
  </conditionalFormatting>
  <conditionalFormatting sqref="O53:Q54">
    <cfRule type="expression" dxfId="77" priority="77" stopIfTrue="1">
      <formula>O53&gt;S53</formula>
    </cfRule>
    <cfRule type="expression" dxfId="76" priority="78" stopIfTrue="1">
      <formula>O53=S53</formula>
    </cfRule>
  </conditionalFormatting>
  <conditionalFormatting sqref="S53:U54">
    <cfRule type="expression" dxfId="75" priority="75" stopIfTrue="1">
      <formula>S53&gt;O53</formula>
    </cfRule>
    <cfRule type="expression" dxfId="74" priority="76" stopIfTrue="1">
      <formula>S53=O53</formula>
    </cfRule>
  </conditionalFormatting>
  <conditionalFormatting sqref="O55:Q56">
    <cfRule type="expression" dxfId="73" priority="73" stopIfTrue="1">
      <formula>O55&gt;S55</formula>
    </cfRule>
    <cfRule type="expression" dxfId="72" priority="74" stopIfTrue="1">
      <formula>O55=S55</formula>
    </cfRule>
  </conditionalFormatting>
  <conditionalFormatting sqref="S55:U56">
    <cfRule type="expression" dxfId="71" priority="71" stopIfTrue="1">
      <formula>S55&gt;O55</formula>
    </cfRule>
    <cfRule type="expression" dxfId="70" priority="72" stopIfTrue="1">
      <formula>S55=O55</formula>
    </cfRule>
  </conditionalFormatting>
  <conditionalFormatting sqref="O55:Q56">
    <cfRule type="expression" dxfId="69" priority="69" stopIfTrue="1">
      <formula>O55&gt;S55</formula>
    </cfRule>
    <cfRule type="expression" dxfId="68" priority="70" stopIfTrue="1">
      <formula>O55=S55</formula>
    </cfRule>
  </conditionalFormatting>
  <conditionalFormatting sqref="S55:U56">
    <cfRule type="expression" dxfId="67" priority="67" stopIfTrue="1">
      <formula>S55&gt;O55</formula>
    </cfRule>
    <cfRule type="expression" dxfId="66" priority="68" stopIfTrue="1">
      <formula>S55=O55</formula>
    </cfRule>
  </conditionalFormatting>
  <conditionalFormatting sqref="O57:Q58">
    <cfRule type="expression" dxfId="65" priority="65" stopIfTrue="1">
      <formula>O57&gt;S57</formula>
    </cfRule>
    <cfRule type="expression" dxfId="64" priority="66" stopIfTrue="1">
      <formula>O57=S57</formula>
    </cfRule>
  </conditionalFormatting>
  <conditionalFormatting sqref="S57:U58">
    <cfRule type="expression" dxfId="63" priority="63" stopIfTrue="1">
      <formula>S57&gt;O57</formula>
    </cfRule>
    <cfRule type="expression" dxfId="62" priority="64" stopIfTrue="1">
      <formula>S57=O57</formula>
    </cfRule>
  </conditionalFormatting>
  <conditionalFormatting sqref="O57:Q58">
    <cfRule type="expression" dxfId="61" priority="61" stopIfTrue="1">
      <formula>O57&gt;S57</formula>
    </cfRule>
    <cfRule type="expression" dxfId="60" priority="62" stopIfTrue="1">
      <formula>O57=S57</formula>
    </cfRule>
  </conditionalFormatting>
  <conditionalFormatting sqref="S57:U58">
    <cfRule type="expression" dxfId="59" priority="59" stopIfTrue="1">
      <formula>S57&gt;O57</formula>
    </cfRule>
    <cfRule type="expression" dxfId="58" priority="60" stopIfTrue="1">
      <formula>S57=O57</formula>
    </cfRule>
  </conditionalFormatting>
  <conditionalFormatting sqref="O61:Q62">
    <cfRule type="expression" dxfId="57" priority="57" stopIfTrue="1">
      <formula>O61&gt;S61</formula>
    </cfRule>
    <cfRule type="expression" dxfId="56" priority="58" stopIfTrue="1">
      <formula>O61=S61</formula>
    </cfRule>
  </conditionalFormatting>
  <conditionalFormatting sqref="S61:U62">
    <cfRule type="expression" dxfId="55" priority="55" stopIfTrue="1">
      <formula>S61&gt;O61</formula>
    </cfRule>
    <cfRule type="expression" dxfId="54" priority="56" stopIfTrue="1">
      <formula>S61=O61</formula>
    </cfRule>
  </conditionalFormatting>
  <conditionalFormatting sqref="O61:Q62">
    <cfRule type="expression" dxfId="53" priority="53" stopIfTrue="1">
      <formula>O61&gt;S61</formula>
    </cfRule>
    <cfRule type="expression" dxfId="52" priority="54" stopIfTrue="1">
      <formula>O61=S61</formula>
    </cfRule>
  </conditionalFormatting>
  <conditionalFormatting sqref="S61:U62">
    <cfRule type="expression" dxfId="51" priority="51" stopIfTrue="1">
      <formula>S61&gt;O61</formula>
    </cfRule>
    <cfRule type="expression" dxfId="50" priority="52" stopIfTrue="1">
      <formula>S61=O61</formula>
    </cfRule>
  </conditionalFormatting>
  <conditionalFormatting sqref="O63:Q64">
    <cfRule type="expression" dxfId="49" priority="49" stopIfTrue="1">
      <formula>O63&gt;S63</formula>
    </cfRule>
    <cfRule type="expression" dxfId="48" priority="50" stopIfTrue="1">
      <formula>O63=S63</formula>
    </cfRule>
  </conditionalFormatting>
  <conditionalFormatting sqref="S63:U64">
    <cfRule type="expression" dxfId="47" priority="47" stopIfTrue="1">
      <formula>S63&gt;O63</formula>
    </cfRule>
    <cfRule type="expression" dxfId="46" priority="48" stopIfTrue="1">
      <formula>S63=O63</formula>
    </cfRule>
  </conditionalFormatting>
  <conditionalFormatting sqref="O63:Q64">
    <cfRule type="expression" dxfId="45" priority="45" stopIfTrue="1">
      <formula>O63&gt;S63</formula>
    </cfRule>
    <cfRule type="expression" dxfId="44" priority="46" stopIfTrue="1">
      <formula>O63=S63</formula>
    </cfRule>
  </conditionalFormatting>
  <conditionalFormatting sqref="S63:U64">
    <cfRule type="expression" dxfId="43" priority="43" stopIfTrue="1">
      <formula>S63&gt;O63</formula>
    </cfRule>
    <cfRule type="expression" dxfId="42" priority="44" stopIfTrue="1">
      <formula>S63=O63</formula>
    </cfRule>
  </conditionalFormatting>
  <conditionalFormatting sqref="O65:Q66">
    <cfRule type="expression" dxfId="41" priority="41" stopIfTrue="1">
      <formula>O65&gt;S65</formula>
    </cfRule>
    <cfRule type="expression" dxfId="40" priority="42" stopIfTrue="1">
      <formula>O65=S65</formula>
    </cfRule>
  </conditionalFormatting>
  <conditionalFormatting sqref="S65:U66">
    <cfRule type="expression" dxfId="39" priority="39" stopIfTrue="1">
      <formula>S65&gt;O65</formula>
    </cfRule>
    <cfRule type="expression" dxfId="38" priority="40" stopIfTrue="1">
      <formula>S65=O65</formula>
    </cfRule>
  </conditionalFormatting>
  <conditionalFormatting sqref="O65:Q66">
    <cfRule type="expression" dxfId="37" priority="37" stopIfTrue="1">
      <formula>O65&gt;S65</formula>
    </cfRule>
    <cfRule type="expression" dxfId="36" priority="38" stopIfTrue="1">
      <formula>O65=S65</formula>
    </cfRule>
  </conditionalFormatting>
  <conditionalFormatting sqref="S65:U66">
    <cfRule type="expression" dxfId="35" priority="35" stopIfTrue="1">
      <formula>S65&gt;O65</formula>
    </cfRule>
    <cfRule type="expression" dxfId="34" priority="36" stopIfTrue="1">
      <formula>S65=O65</formula>
    </cfRule>
  </conditionalFormatting>
  <conditionalFormatting sqref="O67:Q68">
    <cfRule type="expression" dxfId="33" priority="33" stopIfTrue="1">
      <formula>O67&gt;S67</formula>
    </cfRule>
    <cfRule type="expression" dxfId="32" priority="34" stopIfTrue="1">
      <formula>O67=S67</formula>
    </cfRule>
  </conditionalFormatting>
  <conditionalFormatting sqref="S67:U68">
    <cfRule type="expression" dxfId="31" priority="31" stopIfTrue="1">
      <formula>S67&gt;O67</formula>
    </cfRule>
    <cfRule type="expression" dxfId="30" priority="32" stopIfTrue="1">
      <formula>S67=O67</formula>
    </cfRule>
  </conditionalFormatting>
  <conditionalFormatting sqref="O67:Q68">
    <cfRule type="expression" dxfId="29" priority="29" stopIfTrue="1">
      <formula>O67&gt;S67</formula>
    </cfRule>
    <cfRule type="expression" dxfId="28" priority="30" stopIfTrue="1">
      <formula>O67=S67</formula>
    </cfRule>
  </conditionalFormatting>
  <conditionalFormatting sqref="S67:U68">
    <cfRule type="expression" dxfId="27" priority="27" stopIfTrue="1">
      <formula>S67&gt;O67</formula>
    </cfRule>
    <cfRule type="expression" dxfId="26" priority="28" stopIfTrue="1">
      <formula>S67=O67</formula>
    </cfRule>
  </conditionalFormatting>
  <conditionalFormatting sqref="O69:Q70">
    <cfRule type="expression" dxfId="25" priority="25" stopIfTrue="1">
      <formula>O69&gt;S69</formula>
    </cfRule>
    <cfRule type="expression" dxfId="24" priority="26" stopIfTrue="1">
      <formula>O69=S69</formula>
    </cfRule>
  </conditionalFormatting>
  <conditionalFormatting sqref="S69:U70">
    <cfRule type="expression" dxfId="23" priority="23" stopIfTrue="1">
      <formula>S69&gt;O69</formula>
    </cfRule>
    <cfRule type="expression" dxfId="22" priority="24" stopIfTrue="1">
      <formula>S69=O69</formula>
    </cfRule>
  </conditionalFormatting>
  <conditionalFormatting sqref="O69:Q70">
    <cfRule type="expression" dxfId="21" priority="21" stopIfTrue="1">
      <formula>O69&gt;S69</formula>
    </cfRule>
    <cfRule type="expression" dxfId="20" priority="22" stopIfTrue="1">
      <formula>O69=S69</formula>
    </cfRule>
  </conditionalFormatting>
  <conditionalFormatting sqref="S69:U70">
    <cfRule type="expression" dxfId="19" priority="19" stopIfTrue="1">
      <formula>S69&gt;O69</formula>
    </cfRule>
    <cfRule type="expression" dxfId="18" priority="20" stopIfTrue="1">
      <formula>S69=O69</formula>
    </cfRule>
  </conditionalFormatting>
  <conditionalFormatting sqref="O71:Q72">
    <cfRule type="expression" dxfId="17" priority="17" stopIfTrue="1">
      <formula>O71&gt;S71</formula>
    </cfRule>
    <cfRule type="expression" dxfId="16" priority="18" stopIfTrue="1">
      <formula>O71=S71</formula>
    </cfRule>
  </conditionalFormatting>
  <conditionalFormatting sqref="S71:U72">
    <cfRule type="expression" dxfId="15" priority="15" stopIfTrue="1">
      <formula>S71&gt;O71</formula>
    </cfRule>
    <cfRule type="expression" dxfId="14" priority="16" stopIfTrue="1">
      <formula>S71=O71</formula>
    </cfRule>
  </conditionalFormatting>
  <conditionalFormatting sqref="O71:Q72">
    <cfRule type="expression" dxfId="13" priority="13" stopIfTrue="1">
      <formula>O71&gt;S71</formula>
    </cfRule>
    <cfRule type="expression" dxfId="12" priority="14" stopIfTrue="1">
      <formula>O71=S71</formula>
    </cfRule>
  </conditionalFormatting>
  <conditionalFormatting sqref="S71:U72">
    <cfRule type="expression" dxfId="11" priority="11" stopIfTrue="1">
      <formula>S71&gt;O71</formula>
    </cfRule>
    <cfRule type="expression" dxfId="10" priority="12" stopIfTrue="1">
      <formula>S71=O71</formula>
    </cfRule>
  </conditionalFormatting>
  <conditionalFormatting sqref="O73:Q74">
    <cfRule type="expression" dxfId="9" priority="9" stopIfTrue="1">
      <formula>O73&gt;S73</formula>
    </cfRule>
    <cfRule type="expression" dxfId="8" priority="10" stopIfTrue="1">
      <formula>O73=S73</formula>
    </cfRule>
  </conditionalFormatting>
  <conditionalFormatting sqref="S73:U74">
    <cfRule type="expression" dxfId="7" priority="7" stopIfTrue="1">
      <formula>S73&gt;O73</formula>
    </cfRule>
    <cfRule type="expression" dxfId="6" priority="8" stopIfTrue="1">
      <formula>S73=O73</formula>
    </cfRule>
  </conditionalFormatting>
  <conditionalFormatting sqref="O73:Q74">
    <cfRule type="expression" dxfId="5" priority="5" stopIfTrue="1">
      <formula>O73&gt;S73</formula>
    </cfRule>
    <cfRule type="expression" dxfId="4" priority="6" stopIfTrue="1">
      <formula>O73=S73</formula>
    </cfRule>
  </conditionalFormatting>
  <conditionalFormatting sqref="S73:U74">
    <cfRule type="expression" dxfId="3" priority="3" stopIfTrue="1">
      <formula>S73&gt;O73</formula>
    </cfRule>
    <cfRule type="expression" dxfId="2" priority="4" stopIfTrue="1">
      <formula>S73=O73</formula>
    </cfRule>
  </conditionalFormatting>
  <conditionalFormatting sqref="E28">
    <cfRule type="expression" dxfId="1" priority="2" stopIfTrue="1">
      <formula>E28=FALSE</formula>
    </cfRule>
  </conditionalFormatting>
  <conditionalFormatting sqref="E28">
    <cfRule type="expression" dxfId="0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view="pageBreakPreview" topLeftCell="A4" zoomScale="130" zoomScaleNormal="100" zoomScaleSheetLayoutView="130" workbookViewId="0">
      <selection activeCell="C10" sqref="C10:D10"/>
    </sheetView>
  </sheetViews>
  <sheetFormatPr defaultRowHeight="14.25" x14ac:dyDescent="0.15"/>
  <cols>
    <col min="1" max="1" width="1.625" style="47" customWidth="1"/>
    <col min="2" max="2" width="7.625" style="47" customWidth="1"/>
    <col min="3" max="9" width="9.625" style="47" customWidth="1"/>
    <col min="10" max="10" width="10.875" style="47" customWidth="1"/>
    <col min="11" max="12" width="9.625" style="47" customWidth="1"/>
    <col min="13" max="16384" width="9" style="47"/>
  </cols>
  <sheetData>
    <row r="1" spans="1:14" ht="21" customHeight="1" x14ac:dyDescent="0.15"/>
    <row r="2" spans="1:14" ht="21" customHeight="1" x14ac:dyDescent="0.15">
      <c r="A2" s="246" t="s">
        <v>45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4" ht="21" customHeight="1" x14ac:dyDescent="0.15">
      <c r="B3" s="48"/>
      <c r="C3" s="48"/>
      <c r="D3" s="48"/>
      <c r="E3" s="48"/>
      <c r="F3" s="48"/>
      <c r="G3" s="48"/>
      <c r="H3" s="48"/>
      <c r="I3" s="48"/>
    </row>
    <row r="4" spans="1:14" s="49" customFormat="1" ht="21" customHeight="1" x14ac:dyDescent="0.15">
      <c r="B4" s="247" t="s">
        <v>51</v>
      </c>
      <c r="C4" s="247"/>
      <c r="D4" s="247"/>
      <c r="E4" s="247"/>
      <c r="F4" s="247"/>
      <c r="G4" s="248"/>
      <c r="H4" s="248"/>
      <c r="I4" s="65"/>
    </row>
    <row r="5" spans="1:14" s="49" customFormat="1" ht="21" customHeight="1" x14ac:dyDescent="0.15">
      <c r="B5" s="66" t="s">
        <v>0</v>
      </c>
      <c r="C5" s="249" t="s">
        <v>52</v>
      </c>
      <c r="D5" s="250"/>
      <c r="E5" s="249" t="s">
        <v>53</v>
      </c>
      <c r="F5" s="250"/>
      <c r="G5" s="249" t="s">
        <v>54</v>
      </c>
      <c r="H5" s="250"/>
      <c r="I5" s="251"/>
      <c r="J5" s="251"/>
      <c r="K5" s="252"/>
      <c r="L5" s="252"/>
    </row>
    <row r="6" spans="1:14" s="49" customFormat="1" ht="21" customHeight="1" x14ac:dyDescent="0.15">
      <c r="B6" s="243" t="s">
        <v>46</v>
      </c>
      <c r="C6" s="263" t="s">
        <v>55</v>
      </c>
      <c r="D6" s="264"/>
      <c r="E6" s="263" t="s">
        <v>56</v>
      </c>
      <c r="F6" s="264"/>
      <c r="G6" s="263" t="s">
        <v>57</v>
      </c>
      <c r="H6" s="264"/>
      <c r="I6" s="260"/>
      <c r="J6" s="260"/>
      <c r="K6" s="254"/>
      <c r="L6" s="254"/>
    </row>
    <row r="7" spans="1:14" s="49" customFormat="1" ht="21" customHeight="1" x14ac:dyDescent="0.15">
      <c r="B7" s="244"/>
      <c r="C7" s="258" t="s">
        <v>58</v>
      </c>
      <c r="D7" s="259"/>
      <c r="E7" s="258" t="s">
        <v>59</v>
      </c>
      <c r="F7" s="259"/>
      <c r="G7" s="258" t="s">
        <v>60</v>
      </c>
      <c r="H7" s="259"/>
      <c r="I7" s="260"/>
      <c r="J7" s="260"/>
      <c r="K7" s="254"/>
      <c r="L7" s="254"/>
    </row>
    <row r="8" spans="1:14" s="49" customFormat="1" ht="21" customHeight="1" x14ac:dyDescent="0.15">
      <c r="B8" s="245" t="s">
        <v>61</v>
      </c>
      <c r="C8" s="261" t="s">
        <v>62</v>
      </c>
      <c r="D8" s="262"/>
      <c r="E8" s="261" t="s">
        <v>63</v>
      </c>
      <c r="F8" s="262"/>
      <c r="G8" s="261" t="s">
        <v>64</v>
      </c>
      <c r="H8" s="262"/>
      <c r="I8" s="255"/>
      <c r="J8" s="255"/>
      <c r="K8" s="255"/>
      <c r="L8" s="255"/>
      <c r="M8" s="272"/>
      <c r="N8" s="255"/>
    </row>
    <row r="9" spans="1:14" s="49" customFormat="1" ht="15" customHeight="1" x14ac:dyDescent="0.15">
      <c r="B9" s="245"/>
      <c r="C9" s="256" t="s">
        <v>47</v>
      </c>
      <c r="D9" s="257"/>
      <c r="E9" s="256" t="s">
        <v>47</v>
      </c>
      <c r="F9" s="257"/>
      <c r="G9" s="256" t="s">
        <v>47</v>
      </c>
      <c r="H9" s="257"/>
      <c r="I9" s="253"/>
      <c r="J9" s="253"/>
      <c r="K9" s="253"/>
      <c r="L9" s="253"/>
      <c r="M9" s="273"/>
      <c r="N9" s="253"/>
    </row>
    <row r="10" spans="1:14" s="49" customFormat="1" ht="21" customHeight="1" x14ac:dyDescent="0.15">
      <c r="B10" s="245" t="s">
        <v>65</v>
      </c>
      <c r="C10" s="261" t="s">
        <v>66</v>
      </c>
      <c r="D10" s="262"/>
      <c r="E10" s="261" t="s">
        <v>67</v>
      </c>
      <c r="F10" s="262"/>
      <c r="G10" s="269" t="s">
        <v>68</v>
      </c>
      <c r="H10" s="274"/>
      <c r="I10" s="277"/>
      <c r="J10" s="277"/>
      <c r="K10" s="255"/>
      <c r="L10" s="255"/>
      <c r="M10" s="272"/>
      <c r="N10" s="255"/>
    </row>
    <row r="11" spans="1:14" s="49" customFormat="1" ht="15" customHeight="1" x14ac:dyDescent="0.15">
      <c r="B11" s="245"/>
      <c r="C11" s="256" t="s">
        <v>69</v>
      </c>
      <c r="D11" s="257"/>
      <c r="E11" s="256"/>
      <c r="F11" s="257"/>
      <c r="G11" s="275"/>
      <c r="H11" s="276"/>
      <c r="I11" s="265"/>
      <c r="J11" s="265"/>
      <c r="K11" s="253"/>
      <c r="L11" s="253"/>
      <c r="M11" s="273"/>
      <c r="N11" s="253"/>
    </row>
    <row r="12" spans="1:14" s="49" customFormat="1" ht="30" customHeight="1" x14ac:dyDescent="0.15">
      <c r="B12" s="66" t="s">
        <v>70</v>
      </c>
      <c r="C12" s="269" t="s">
        <v>71</v>
      </c>
      <c r="D12" s="262"/>
      <c r="E12" s="270" t="s">
        <v>72</v>
      </c>
      <c r="F12" s="271"/>
      <c r="G12" s="261" t="s">
        <v>73</v>
      </c>
      <c r="H12" s="262"/>
      <c r="I12" s="255"/>
      <c r="J12" s="255"/>
      <c r="K12" s="268"/>
      <c r="L12" s="255"/>
      <c r="M12" s="278"/>
      <c r="N12" s="255"/>
    </row>
    <row r="13" spans="1:14" s="49" customFormat="1" ht="30" customHeight="1" x14ac:dyDescent="0.15">
      <c r="B13" s="64" t="s">
        <v>74</v>
      </c>
      <c r="C13" s="261" t="s">
        <v>75</v>
      </c>
      <c r="D13" s="262"/>
      <c r="E13" s="261" t="s">
        <v>76</v>
      </c>
      <c r="F13" s="262"/>
      <c r="G13" s="261" t="s">
        <v>77</v>
      </c>
      <c r="H13" s="262"/>
      <c r="I13" s="255"/>
      <c r="J13" s="255"/>
      <c r="K13" s="255"/>
      <c r="L13" s="255"/>
      <c r="M13" s="272"/>
      <c r="N13" s="255"/>
    </row>
    <row r="14" spans="1:14" s="49" customFormat="1" ht="30" customHeight="1" x14ac:dyDescent="0.15">
      <c r="B14" s="66" t="s">
        <v>78</v>
      </c>
      <c r="C14" s="266" t="s">
        <v>79</v>
      </c>
      <c r="D14" s="266"/>
      <c r="E14" s="266" t="s">
        <v>80</v>
      </c>
      <c r="F14" s="266"/>
      <c r="G14" s="267" t="s">
        <v>81</v>
      </c>
      <c r="H14" s="266"/>
      <c r="I14" s="268"/>
      <c r="J14" s="255"/>
      <c r="K14" s="55"/>
      <c r="L14" s="55"/>
      <c r="M14" s="67"/>
      <c r="N14" s="55"/>
    </row>
    <row r="15" spans="1:14" s="49" customFormat="1" ht="21" customHeight="1" x14ac:dyDescent="0.15">
      <c r="B15" s="279" t="s">
        <v>82</v>
      </c>
      <c r="C15" s="279"/>
      <c r="D15" s="279"/>
      <c r="E15" s="279"/>
      <c r="F15" s="279"/>
      <c r="G15" s="279"/>
      <c r="H15" s="279"/>
      <c r="I15" s="56"/>
    </row>
    <row r="16" spans="1:14" s="49" customFormat="1" ht="21" customHeight="1" x14ac:dyDescent="0.15">
      <c r="B16" s="63"/>
      <c r="C16" s="63"/>
      <c r="D16" s="63"/>
      <c r="E16" s="63"/>
      <c r="F16" s="63"/>
      <c r="G16" s="63"/>
      <c r="H16" s="63"/>
      <c r="I16" s="56"/>
    </row>
    <row r="17" spans="1:24" s="49" customFormat="1" ht="21" customHeight="1" x14ac:dyDescent="0.15">
      <c r="B17" s="47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49" customFormat="1" ht="21" customHeight="1" x14ac:dyDescent="0.15">
      <c r="B18" s="47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49" customFormat="1" ht="21" customHeight="1" x14ac:dyDescent="0.15">
      <c r="B19" s="47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s="49" customFormat="1" ht="21" customHeight="1" x14ac:dyDescent="0.15">
      <c r="B20" s="279" t="s">
        <v>83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N20" s="50"/>
      <c r="O20" s="51"/>
      <c r="P20" s="281"/>
      <c r="Q20" s="281"/>
      <c r="R20" s="281"/>
      <c r="S20" s="50"/>
      <c r="T20" s="50"/>
      <c r="U20" s="50"/>
      <c r="V20" s="50"/>
      <c r="W20" s="50"/>
      <c r="X20" s="50"/>
    </row>
    <row r="21" spans="1:24" s="50" customFormat="1" ht="21" customHeight="1" x14ac:dyDescent="0.15">
      <c r="B21" s="57"/>
      <c r="C21" s="57"/>
      <c r="D21" s="57"/>
      <c r="E21" s="57"/>
      <c r="F21" s="57"/>
      <c r="G21" s="46"/>
      <c r="O21" s="51"/>
      <c r="P21" s="52"/>
      <c r="Q21" s="52"/>
      <c r="R21" s="53"/>
    </row>
    <row r="22" spans="1:24" s="50" customFormat="1" ht="21" customHeight="1" x14ac:dyDescent="0.15">
      <c r="C22" s="282" t="s">
        <v>84</v>
      </c>
      <c r="D22" s="283"/>
      <c r="E22" s="283"/>
      <c r="F22" s="283"/>
      <c r="G22" s="283"/>
      <c r="I22" s="68"/>
      <c r="J22" s="69"/>
      <c r="K22" s="69"/>
      <c r="L22" s="69"/>
      <c r="M22" s="69"/>
      <c r="O22" s="51"/>
      <c r="P22" s="51"/>
      <c r="Q22" s="51"/>
      <c r="R22" s="51"/>
    </row>
    <row r="23" spans="1:24" s="50" customFormat="1" ht="21" customHeight="1" x14ac:dyDescent="0.15">
      <c r="A23" s="51"/>
      <c r="B23" s="51"/>
      <c r="C23" s="58" t="s">
        <v>85</v>
      </c>
      <c r="D23" s="284" t="s">
        <v>48</v>
      </c>
      <c r="E23" s="285"/>
      <c r="F23" s="284" t="s">
        <v>49</v>
      </c>
      <c r="G23" s="285"/>
      <c r="I23" s="70"/>
      <c r="J23" s="70"/>
      <c r="K23" s="70"/>
      <c r="L23" s="51"/>
      <c r="M23" s="71"/>
      <c r="N23" s="47"/>
      <c r="O23" s="54"/>
      <c r="P23" s="54"/>
      <c r="Q23" s="54"/>
      <c r="R23" s="54"/>
      <c r="S23" s="47"/>
      <c r="T23" s="47"/>
      <c r="U23" s="47"/>
      <c r="V23" s="47"/>
      <c r="W23" s="47"/>
      <c r="X23" s="47"/>
    </row>
    <row r="24" spans="1:24" s="50" customFormat="1" ht="21" customHeight="1" x14ac:dyDescent="0.15">
      <c r="C24" s="58" t="s">
        <v>31</v>
      </c>
      <c r="D24" s="59" t="s">
        <v>32</v>
      </c>
      <c r="E24" s="58" t="s">
        <v>33</v>
      </c>
      <c r="F24" s="59" t="s">
        <v>32</v>
      </c>
      <c r="G24" s="58" t="s">
        <v>33</v>
      </c>
      <c r="I24" s="70"/>
      <c r="J24" s="70"/>
      <c r="K24" s="70"/>
      <c r="L24" s="51"/>
      <c r="M24" s="71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s="50" customFormat="1" ht="21" customHeight="1" x14ac:dyDescent="0.15">
      <c r="C25" s="60" t="s">
        <v>86</v>
      </c>
      <c r="D25" s="61" t="s">
        <v>87</v>
      </c>
      <c r="E25" s="60" t="s">
        <v>88</v>
      </c>
      <c r="F25" s="61" t="s">
        <v>89</v>
      </c>
      <c r="G25" s="60" t="s">
        <v>90</v>
      </c>
      <c r="I25" s="70"/>
      <c r="J25" s="70"/>
      <c r="K25" s="70"/>
      <c r="L25" s="51"/>
      <c r="M25" s="71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s="50" customFormat="1" ht="21" customHeight="1" x14ac:dyDescent="0.15">
      <c r="C26" s="60" t="s">
        <v>91</v>
      </c>
      <c r="D26" s="59" t="s">
        <v>92</v>
      </c>
      <c r="E26" s="58" t="s">
        <v>93</v>
      </c>
      <c r="F26" s="59" t="s">
        <v>94</v>
      </c>
      <c r="G26" s="58" t="s">
        <v>95</v>
      </c>
      <c r="I26" s="70"/>
      <c r="J26" s="70"/>
      <c r="K26" s="70"/>
      <c r="L26" s="51"/>
      <c r="M26" s="7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s="50" customFormat="1" ht="21" customHeight="1" x14ac:dyDescent="0.15">
      <c r="C27" s="58" t="s">
        <v>96</v>
      </c>
      <c r="D27" s="59" t="s">
        <v>97</v>
      </c>
      <c r="E27" s="58" t="s">
        <v>98</v>
      </c>
      <c r="F27" s="59" t="s">
        <v>99</v>
      </c>
      <c r="G27" s="58" t="s">
        <v>100</v>
      </c>
      <c r="H27" s="53"/>
      <c r="I27" s="53"/>
      <c r="J27" s="53"/>
      <c r="K27" s="51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s="50" customFormat="1" ht="21" customHeight="1" x14ac:dyDescent="0.15">
      <c r="C28" s="58" t="s">
        <v>101</v>
      </c>
      <c r="D28" s="59" t="s">
        <v>102</v>
      </c>
      <c r="E28" s="58" t="s">
        <v>103</v>
      </c>
      <c r="F28" s="59" t="s">
        <v>104</v>
      </c>
      <c r="G28" s="58" t="s">
        <v>105</v>
      </c>
      <c r="H28" s="53"/>
      <c r="I28" s="53"/>
      <c r="J28" s="53"/>
      <c r="K28" s="5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s="50" customFormat="1" ht="21" customHeight="1" x14ac:dyDescent="0.15">
      <c r="C29" s="58" t="s">
        <v>106</v>
      </c>
      <c r="D29" s="59" t="s">
        <v>107</v>
      </c>
      <c r="E29" s="58" t="s">
        <v>108</v>
      </c>
      <c r="F29" s="59" t="s">
        <v>109</v>
      </c>
      <c r="G29" s="58" t="s">
        <v>110</v>
      </c>
      <c r="H29" s="53"/>
      <c r="I29" s="53"/>
      <c r="J29" s="53"/>
      <c r="K29" s="51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50" customFormat="1" ht="21" customHeight="1" x14ac:dyDescent="0.15">
      <c r="B30" s="62"/>
      <c r="C30" s="62"/>
      <c r="D30" s="62"/>
      <c r="E30" s="62"/>
      <c r="F30" s="62"/>
      <c r="H30" s="52"/>
      <c r="I30" s="52"/>
      <c r="J30" s="53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21" customHeight="1" x14ac:dyDescent="0.15">
      <c r="B31" s="286"/>
      <c r="C31" s="286"/>
      <c r="D31" s="286"/>
      <c r="E31" s="286"/>
      <c r="F31" s="286"/>
      <c r="G31" s="286"/>
      <c r="H31" s="286"/>
      <c r="I31" s="286"/>
      <c r="J31" s="286"/>
      <c r="K31" s="286"/>
    </row>
    <row r="32" spans="1:24" ht="21" customHeight="1" x14ac:dyDescent="0.15">
      <c r="H32" s="52"/>
      <c r="I32" s="52"/>
      <c r="J32" s="53"/>
    </row>
    <row r="33" spans="2:10" ht="21" customHeight="1" x14ac:dyDescent="0.15">
      <c r="B33" s="280" t="s">
        <v>50</v>
      </c>
      <c r="C33" s="280"/>
      <c r="D33" s="280"/>
      <c r="E33" s="280"/>
      <c r="F33" s="280"/>
      <c r="G33" s="280"/>
      <c r="H33" s="280"/>
      <c r="I33" s="280"/>
      <c r="J33" s="280"/>
    </row>
  </sheetData>
  <mergeCells count="67">
    <mergeCell ref="B33:J33"/>
    <mergeCell ref="P20:R20"/>
    <mergeCell ref="C22:G22"/>
    <mergeCell ref="D23:E23"/>
    <mergeCell ref="F23:G23"/>
    <mergeCell ref="B31:K31"/>
    <mergeCell ref="M12:N12"/>
    <mergeCell ref="M13:N13"/>
    <mergeCell ref="B15:H15"/>
    <mergeCell ref="B20:L20"/>
    <mergeCell ref="K12:L12"/>
    <mergeCell ref="K13:L13"/>
    <mergeCell ref="M8:N8"/>
    <mergeCell ref="M9:N9"/>
    <mergeCell ref="B10:B11"/>
    <mergeCell ref="G10:H11"/>
    <mergeCell ref="M10:N10"/>
    <mergeCell ref="M11:N11"/>
    <mergeCell ref="I10:J10"/>
    <mergeCell ref="C8:D8"/>
    <mergeCell ref="E8:F8"/>
    <mergeCell ref="G8:H8"/>
    <mergeCell ref="I8:J8"/>
    <mergeCell ref="C9:D9"/>
    <mergeCell ref="E9:F9"/>
    <mergeCell ref="G9:H9"/>
    <mergeCell ref="I9:J9"/>
    <mergeCell ref="C11:D11"/>
    <mergeCell ref="C14:D14"/>
    <mergeCell ref="E14:F14"/>
    <mergeCell ref="G14:H14"/>
    <mergeCell ref="I14:J14"/>
    <mergeCell ref="C12:D12"/>
    <mergeCell ref="E12:F12"/>
    <mergeCell ref="C13:D13"/>
    <mergeCell ref="E13:F13"/>
    <mergeCell ref="G13:H13"/>
    <mergeCell ref="I13:J13"/>
    <mergeCell ref="I12:J12"/>
    <mergeCell ref="I6:J6"/>
    <mergeCell ref="K10:L10"/>
    <mergeCell ref="K11:L11"/>
    <mergeCell ref="I11:J11"/>
    <mergeCell ref="G12:H12"/>
    <mergeCell ref="E11:F11"/>
    <mergeCell ref="C7:D7"/>
    <mergeCell ref="E7:F7"/>
    <mergeCell ref="G7:H7"/>
    <mergeCell ref="I7:J7"/>
    <mergeCell ref="C10:D10"/>
    <mergeCell ref="E10:F10"/>
    <mergeCell ref="B6:B7"/>
    <mergeCell ref="B8:B9"/>
    <mergeCell ref="A2:L2"/>
    <mergeCell ref="B4:H4"/>
    <mergeCell ref="C5:D5"/>
    <mergeCell ref="E5:F5"/>
    <mergeCell ref="G5:H5"/>
    <mergeCell ref="I5:J5"/>
    <mergeCell ref="K5:L5"/>
    <mergeCell ref="K9:L9"/>
    <mergeCell ref="K6:L6"/>
    <mergeCell ref="K7:L7"/>
    <mergeCell ref="K8:L8"/>
    <mergeCell ref="C6:D6"/>
    <mergeCell ref="E6:F6"/>
    <mergeCell ref="G6:H6"/>
  </mergeCells>
  <phoneticPr fontId="22"/>
  <pageMargins left="0.7" right="0.7" top="0.75" bottom="0.75" header="0.3" footer="0.3"/>
  <pageSetup paperSize="9" scale="94" orientation="portrait" horizontalDpi="4294967294" verticalDpi="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D組</vt:lpstr>
      <vt:lpstr>E組</vt:lpstr>
      <vt:lpstr>F組</vt:lpstr>
      <vt:lpstr>Sheet1</vt:lpstr>
      <vt:lpstr>D組!Print_Area</vt:lpstr>
      <vt:lpstr>E組!Print_Area</vt:lpstr>
      <vt:lpstr>F組!Print_Area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takasaki</cp:lastModifiedBy>
  <cp:lastPrinted>2017-11-01T09:54:03Z</cp:lastPrinted>
  <dcterms:created xsi:type="dcterms:W3CDTF">2013-01-16T03:13:54Z</dcterms:created>
  <dcterms:modified xsi:type="dcterms:W3CDTF">2021-02-05T03:53:04Z</dcterms:modified>
</cp:coreProperties>
</file>