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30\30_jcom\"/>
    </mc:Choice>
  </mc:AlternateContent>
  <bookViews>
    <workbookView xWindow="6405" yWindow="75" windowWidth="12255" windowHeight="9045"/>
  </bookViews>
  <sheets>
    <sheet name="A組(6チーム）" sheetId="3" r:id="rId1"/>
    <sheet name="B組(5チーム） " sheetId="12" r:id="rId2"/>
    <sheet name="C組(5チーム）" sheetId="13" r:id="rId3"/>
    <sheet name="D組(5チーム）" sheetId="14" r:id="rId4"/>
    <sheet name="E組(5チーム）" sheetId="15" r:id="rId5"/>
    <sheet name="F組(5チーム）" sheetId="16" r:id="rId6"/>
    <sheet name="G組(5チーム）" sheetId="17" r:id="rId7"/>
    <sheet name="3位結果" sheetId="19" r:id="rId8"/>
    <sheet name="A組(3位計算用)" sheetId="18" r:id="rId9"/>
    <sheet name="組合表" sheetId="1" r:id="rId10"/>
  </sheets>
  <definedNames>
    <definedName name="_xlnm.Print_Area" localSheetId="8">'A組(3位計算用)'!$A$1:$BB$70</definedName>
    <definedName name="_xlnm.Print_Area" localSheetId="0">'A組(6チーム）'!$A$1:$BB$81</definedName>
    <definedName name="_xlnm.Print_Area" localSheetId="1">'B組(5チーム） '!$A$1:$BB$70</definedName>
    <definedName name="_xlnm.Print_Area" localSheetId="2">'C組(5チーム）'!$A$1:$BB$70</definedName>
    <definedName name="_xlnm.Print_Area" localSheetId="3">'D組(5チーム）'!$A$1:$BB$70</definedName>
    <definedName name="_xlnm.Print_Area" localSheetId="4">'E組(5チーム）'!$A$1:$BB$70</definedName>
    <definedName name="_xlnm.Print_Area" localSheetId="5">'F組(5チーム）'!$A$1:$BB$70</definedName>
    <definedName name="_xlnm.Print_Area" localSheetId="6">'G組(5チーム）'!$A$1:$BB$70</definedName>
    <definedName name="_xlnm.Print_Area" localSheetId="9">組合表!#REF!</definedName>
  </definedNames>
  <calcPr calcId="152511"/>
</workbook>
</file>

<file path=xl/calcChain.xml><?xml version="1.0" encoding="utf-8"?>
<calcChain xmlns="http://schemas.openxmlformats.org/spreadsheetml/2006/main">
  <c r="E9" i="19" l="1"/>
  <c r="AU15" i="17"/>
  <c r="U17" i="17" l="1"/>
  <c r="H17" i="17"/>
  <c r="AE15" i="17"/>
  <c r="W17" i="17" s="1"/>
  <c r="Y17" i="17" s="1"/>
  <c r="AD15" i="17"/>
  <c r="AB15" i="17"/>
  <c r="Z17" i="17" s="1"/>
  <c r="U15" i="17"/>
  <c r="AE13" i="17"/>
  <c r="R17" i="17" s="1"/>
  <c r="T17" i="17" s="1"/>
  <c r="AD13" i="17"/>
  <c r="AB13" i="17"/>
  <c r="Z13" i="17"/>
  <c r="R15" i="17" s="1"/>
  <c r="T15" i="17" s="1"/>
  <c r="W13" i="17"/>
  <c r="Y13" i="17" s="1"/>
  <c r="K13" i="17"/>
  <c r="H13" i="17"/>
  <c r="J13" i="17" s="1"/>
  <c r="AE11" i="17"/>
  <c r="M17" i="17" s="1"/>
  <c r="AD11" i="17"/>
  <c r="AB11" i="17"/>
  <c r="P17" i="17" s="1"/>
  <c r="Z11" i="17"/>
  <c r="M15" i="17" s="1"/>
  <c r="W11" i="17"/>
  <c r="Y11" i="17" s="1"/>
  <c r="U11" i="17"/>
  <c r="M13" i="17" s="1"/>
  <c r="O13" i="17" s="1"/>
  <c r="T11" i="17"/>
  <c r="R11" i="17"/>
  <c r="P13" i="17" s="1"/>
  <c r="H11" i="17"/>
  <c r="AE9" i="17"/>
  <c r="AD9" i="17"/>
  <c r="AB9" i="17"/>
  <c r="K17" i="17" s="1"/>
  <c r="Z9" i="17"/>
  <c r="H15" i="17" s="1"/>
  <c r="W9" i="17"/>
  <c r="Y9" i="17" s="1"/>
  <c r="U9" i="17"/>
  <c r="T9" i="17"/>
  <c r="R9" i="17"/>
  <c r="P9" i="17"/>
  <c r="M9" i="17"/>
  <c r="K11" i="17" s="1"/>
  <c r="U17" i="16"/>
  <c r="H17" i="16"/>
  <c r="AE15" i="16"/>
  <c r="W17" i="16" s="1"/>
  <c r="Y17" i="16" s="1"/>
  <c r="AD15" i="16"/>
  <c r="AB15" i="16"/>
  <c r="Z17" i="16" s="1"/>
  <c r="U15" i="16"/>
  <c r="AE13" i="16"/>
  <c r="R17" i="16" s="1"/>
  <c r="T17" i="16" s="1"/>
  <c r="AB13" i="16"/>
  <c r="Z13" i="16"/>
  <c r="R15" i="16" s="1"/>
  <c r="T15" i="16" s="1"/>
  <c r="W13" i="16"/>
  <c r="Y13" i="16" s="1"/>
  <c r="AE11" i="16"/>
  <c r="M17" i="16" s="1"/>
  <c r="AB11" i="16"/>
  <c r="P17" i="16" s="1"/>
  <c r="Z11" i="16"/>
  <c r="M15" i="16" s="1"/>
  <c r="W11" i="16"/>
  <c r="Y11" i="16" s="1"/>
  <c r="U11" i="16"/>
  <c r="M13" i="16" s="1"/>
  <c r="O13" i="16" s="1"/>
  <c r="T11" i="16"/>
  <c r="R11" i="16"/>
  <c r="P13" i="16" s="1"/>
  <c r="H11" i="16"/>
  <c r="AE9" i="16"/>
  <c r="AD9" i="16"/>
  <c r="AB9" i="16"/>
  <c r="K17" i="16" s="1"/>
  <c r="Z9" i="16"/>
  <c r="H15" i="16" s="1"/>
  <c r="W9" i="16"/>
  <c r="Y9" i="16" s="1"/>
  <c r="U9" i="16"/>
  <c r="H13" i="16" s="1"/>
  <c r="R9" i="16"/>
  <c r="T9" i="16" s="1"/>
  <c r="P9" i="16"/>
  <c r="M9" i="16"/>
  <c r="K11" i="16" s="1"/>
  <c r="AD11" i="16" l="1"/>
  <c r="AD13" i="16"/>
  <c r="K13" i="16"/>
  <c r="J13" i="16"/>
  <c r="J11" i="17"/>
  <c r="J17" i="17"/>
  <c r="O17" i="17"/>
  <c r="O9" i="17"/>
  <c r="P15" i="17"/>
  <c r="O15" i="17" s="1"/>
  <c r="K15" i="17"/>
  <c r="J15" i="17" s="1"/>
  <c r="J17" i="16"/>
  <c r="J11" i="16"/>
  <c r="O17" i="16"/>
  <c r="O9" i="16"/>
  <c r="P15" i="16"/>
  <c r="O15" i="16" s="1"/>
  <c r="K15" i="16"/>
  <c r="J15" i="16" s="1"/>
  <c r="E4" i="19"/>
  <c r="I4" i="19"/>
  <c r="I6" i="19"/>
  <c r="I7" i="19"/>
  <c r="I8" i="19"/>
  <c r="I9" i="19"/>
  <c r="I10" i="19"/>
  <c r="I5" i="19"/>
  <c r="E6" i="19"/>
  <c r="E5" i="19" l="1"/>
  <c r="C17" i="18" l="1"/>
  <c r="C15" i="18"/>
  <c r="C13" i="18"/>
  <c r="C11" i="18"/>
  <c r="C9" i="18"/>
  <c r="I69" i="18" s="1"/>
  <c r="V73" i="18"/>
  <c r="AR57" i="18"/>
  <c r="V55" i="18"/>
  <c r="BL32" i="18"/>
  <c r="BK32" i="18"/>
  <c r="BJ32" i="18"/>
  <c r="BI32" i="18"/>
  <c r="AR28" i="18"/>
  <c r="B24" i="18"/>
  <c r="AL23" i="18"/>
  <c r="AO30" i="18" s="1"/>
  <c r="AG23" i="18"/>
  <c r="AI30" i="18" s="1"/>
  <c r="BF21" i="18"/>
  <c r="BB21" i="18"/>
  <c r="J21" i="18"/>
  <c r="BF19" i="18"/>
  <c r="BB19" i="18"/>
  <c r="AD19" i="18"/>
  <c r="AB19" i="18"/>
  <c r="BE19" i="18" s="1"/>
  <c r="AJ17" i="18"/>
  <c r="AI17" i="18"/>
  <c r="AG17" i="18"/>
  <c r="AE19" i="18" s="1"/>
  <c r="AE15" i="18"/>
  <c r="W17" i="18" s="1"/>
  <c r="AB15" i="18"/>
  <c r="I61" i="18"/>
  <c r="AE13" i="18"/>
  <c r="R17" i="18" s="1"/>
  <c r="AB13" i="18"/>
  <c r="AD13" i="18" s="1"/>
  <c r="Z13" i="18"/>
  <c r="R15" i="18" s="1"/>
  <c r="W13" i="18"/>
  <c r="U15" i="18" s="1"/>
  <c r="I67" i="18"/>
  <c r="AE11" i="18"/>
  <c r="M17" i="18" s="1"/>
  <c r="AB11" i="18"/>
  <c r="P17" i="18" s="1"/>
  <c r="Z11" i="18"/>
  <c r="M15" i="18" s="1"/>
  <c r="W11" i="18"/>
  <c r="Y11" i="18" s="1"/>
  <c r="U11" i="18"/>
  <c r="M13" i="18" s="1"/>
  <c r="R11" i="18"/>
  <c r="T11" i="18" s="1"/>
  <c r="I63" i="18"/>
  <c r="AO9" i="18"/>
  <c r="H21" i="18" s="1"/>
  <c r="AN9" i="18"/>
  <c r="AL9" i="18"/>
  <c r="K21" i="18" s="1"/>
  <c r="AE9" i="18"/>
  <c r="H17" i="18" s="1"/>
  <c r="AD9" i="18"/>
  <c r="AB9" i="18"/>
  <c r="K17" i="18" s="1"/>
  <c r="Z9" i="18"/>
  <c r="H15" i="18" s="1"/>
  <c r="W9" i="18"/>
  <c r="K15" i="18" s="1"/>
  <c r="U9" i="18"/>
  <c r="H13" i="18" s="1"/>
  <c r="R9" i="18"/>
  <c r="K13" i="18" s="1"/>
  <c r="P9" i="18"/>
  <c r="H11" i="18" s="1"/>
  <c r="M9" i="18"/>
  <c r="AL6" i="18"/>
  <c r="AG6" i="18"/>
  <c r="AB6" i="18"/>
  <c r="W6" i="18"/>
  <c r="R6" i="18"/>
  <c r="B6" i="18"/>
  <c r="Y13" i="18" l="1"/>
  <c r="AD15" i="18"/>
  <c r="O17" i="18"/>
  <c r="P15" i="18"/>
  <c r="O15" i="18" s="1"/>
  <c r="U17" i="18"/>
  <c r="T17" i="18" s="1"/>
  <c r="T9" i="18"/>
  <c r="BE21" i="18"/>
  <c r="BD21" i="18"/>
  <c r="T15" i="18"/>
  <c r="AS11" i="18"/>
  <c r="J17" i="18"/>
  <c r="AS17" i="18"/>
  <c r="AS15" i="18"/>
  <c r="J15" i="18"/>
  <c r="Z17" i="18"/>
  <c r="AJ30" i="18"/>
  <c r="V61" i="18"/>
  <c r="V63" i="18"/>
  <c r="V65" i="18"/>
  <c r="V67" i="18"/>
  <c r="V69" i="18"/>
  <c r="Y9" i="18"/>
  <c r="K11" i="18"/>
  <c r="AU11" i="18" s="1"/>
  <c r="AD11" i="18"/>
  <c r="BD19" i="18"/>
  <c r="AL30" i="18"/>
  <c r="I45" i="18"/>
  <c r="I47" i="18"/>
  <c r="I49" i="18"/>
  <c r="I51" i="18"/>
  <c r="I53" i="18"/>
  <c r="J13" i="18"/>
  <c r="P13" i="18"/>
  <c r="O13" i="18" s="1"/>
  <c r="AS13" i="18"/>
  <c r="AG30" i="18"/>
  <c r="AN30" i="18"/>
  <c r="V45" i="18"/>
  <c r="V47" i="18"/>
  <c r="V49" i="18"/>
  <c r="V51" i="18"/>
  <c r="V53" i="18"/>
  <c r="H6" i="18"/>
  <c r="AS9" i="18"/>
  <c r="M6" i="18"/>
  <c r="O9" i="18"/>
  <c r="AU9" i="18"/>
  <c r="I65" i="18"/>
  <c r="Y17" i="15"/>
  <c r="AE15" i="15"/>
  <c r="W17" i="15" s="1"/>
  <c r="AB15" i="15"/>
  <c r="Z17" i="15" s="1"/>
  <c r="AE13" i="15"/>
  <c r="R17" i="15" s="1"/>
  <c r="AB13" i="15"/>
  <c r="U17" i="15" s="1"/>
  <c r="Z13" i="15"/>
  <c r="R15" i="15" s="1"/>
  <c r="W13" i="15"/>
  <c r="U15" i="15" s="1"/>
  <c r="AE11" i="15"/>
  <c r="M17" i="15" s="1"/>
  <c r="AB11" i="15"/>
  <c r="P17" i="15" s="1"/>
  <c r="O17" i="15" s="1"/>
  <c r="Z11" i="15"/>
  <c r="M15" i="15" s="1"/>
  <c r="W11" i="15"/>
  <c r="P15" i="15" s="1"/>
  <c r="U11" i="15"/>
  <c r="M13" i="15" s="1"/>
  <c r="O13" i="15" s="1"/>
  <c r="R11" i="15"/>
  <c r="P13" i="15" s="1"/>
  <c r="AE9" i="15"/>
  <c r="H17" i="15" s="1"/>
  <c r="J17" i="15" s="1"/>
  <c r="AB9" i="15"/>
  <c r="K17" i="15" s="1"/>
  <c r="Z9" i="15"/>
  <c r="H15" i="15" s="1"/>
  <c r="Y9" i="15"/>
  <c r="W9" i="15"/>
  <c r="K15" i="15" s="1"/>
  <c r="U9" i="15"/>
  <c r="T9" i="15" s="1"/>
  <c r="R9" i="15"/>
  <c r="K13" i="15" s="1"/>
  <c r="P9" i="15"/>
  <c r="H11" i="15" s="1"/>
  <c r="M9" i="15"/>
  <c r="K11" i="15" s="1"/>
  <c r="AE15" i="14"/>
  <c r="W17" i="14" s="1"/>
  <c r="AB15" i="14"/>
  <c r="Z17" i="14" s="1"/>
  <c r="Y17" i="14" s="1"/>
  <c r="AE13" i="14"/>
  <c r="R17" i="14" s="1"/>
  <c r="AB13" i="14"/>
  <c r="U17" i="14" s="1"/>
  <c r="Z13" i="14"/>
  <c r="R15" i="14" s="1"/>
  <c r="W13" i="14"/>
  <c r="U15" i="14" s="1"/>
  <c r="AE11" i="14"/>
  <c r="M17" i="14" s="1"/>
  <c r="AB11" i="14"/>
  <c r="P17" i="14" s="1"/>
  <c r="O17" i="14" s="1"/>
  <c r="Z11" i="14"/>
  <c r="M15" i="14" s="1"/>
  <c r="W11" i="14"/>
  <c r="P15" i="14" s="1"/>
  <c r="U11" i="14"/>
  <c r="M13" i="14" s="1"/>
  <c r="R11" i="14"/>
  <c r="H11" i="14"/>
  <c r="AE9" i="14"/>
  <c r="H17" i="14" s="1"/>
  <c r="AB9" i="14"/>
  <c r="K17" i="14" s="1"/>
  <c r="Z9" i="14"/>
  <c r="H15" i="14" s="1"/>
  <c r="J15" i="14" s="1"/>
  <c r="W9" i="14"/>
  <c r="K15" i="14" s="1"/>
  <c r="U9" i="14"/>
  <c r="H13" i="14" s="1"/>
  <c r="R9" i="14"/>
  <c r="K13" i="14" s="1"/>
  <c r="P9" i="14"/>
  <c r="M9" i="14"/>
  <c r="K11" i="14" s="1"/>
  <c r="J11" i="14" s="1"/>
  <c r="AE15" i="13"/>
  <c r="W17" i="13" s="1"/>
  <c r="AB15" i="13"/>
  <c r="Z17" i="13" s="1"/>
  <c r="AE13" i="13"/>
  <c r="R17" i="13" s="1"/>
  <c r="AB13" i="13"/>
  <c r="U17" i="13" s="1"/>
  <c r="Z13" i="13"/>
  <c r="R15" i="13" s="1"/>
  <c r="W13" i="13"/>
  <c r="O13" i="13"/>
  <c r="AE11" i="13"/>
  <c r="M17" i="13" s="1"/>
  <c r="AB11" i="13"/>
  <c r="P17" i="13" s="1"/>
  <c r="Z11" i="13"/>
  <c r="M15" i="13" s="1"/>
  <c r="W11" i="13"/>
  <c r="P15" i="13" s="1"/>
  <c r="U11" i="13"/>
  <c r="M13" i="13" s="1"/>
  <c r="R11" i="13"/>
  <c r="P13" i="13" s="1"/>
  <c r="AE9" i="13"/>
  <c r="H17" i="13" s="1"/>
  <c r="AB9" i="13"/>
  <c r="K17" i="13" s="1"/>
  <c r="Z9" i="13"/>
  <c r="H15" i="13" s="1"/>
  <c r="W9" i="13"/>
  <c r="K15" i="13" s="1"/>
  <c r="U9" i="13"/>
  <c r="H13" i="13" s="1"/>
  <c r="R9" i="13"/>
  <c r="K13" i="13" s="1"/>
  <c r="P9" i="13"/>
  <c r="H11" i="13" s="1"/>
  <c r="M9" i="13"/>
  <c r="K11" i="13" s="1"/>
  <c r="AJ17" i="12"/>
  <c r="AI17" i="12"/>
  <c r="AG17" i="12"/>
  <c r="U17" i="12"/>
  <c r="AE15" i="12"/>
  <c r="W17" i="12" s="1"/>
  <c r="AB15" i="12"/>
  <c r="Z17" i="12" s="1"/>
  <c r="P15" i="12"/>
  <c r="AE13" i="12"/>
  <c r="R17" i="12" s="1"/>
  <c r="T17" i="12" s="1"/>
  <c r="AD13" i="12"/>
  <c r="AB13" i="12"/>
  <c r="Z13" i="12"/>
  <c r="R15" i="12" s="1"/>
  <c r="W13" i="12"/>
  <c r="U15" i="12" s="1"/>
  <c r="AE11" i="12"/>
  <c r="M17" i="12" s="1"/>
  <c r="AB11" i="12"/>
  <c r="AD11" i="12" s="1"/>
  <c r="Z11" i="12"/>
  <c r="M15" i="12" s="1"/>
  <c r="O15" i="12" s="1"/>
  <c r="Y11" i="12"/>
  <c r="W11" i="12"/>
  <c r="U11" i="12"/>
  <c r="M13" i="12" s="1"/>
  <c r="R11" i="12"/>
  <c r="P13" i="12" s="1"/>
  <c r="AO9" i="12"/>
  <c r="AN9" i="12"/>
  <c r="AL9" i="12"/>
  <c r="AE9" i="12"/>
  <c r="H17" i="12" s="1"/>
  <c r="AB9" i="12"/>
  <c r="AD9" i="12" s="1"/>
  <c r="Z9" i="12"/>
  <c r="H15" i="12" s="1"/>
  <c r="Y9" i="12"/>
  <c r="W9" i="12"/>
  <c r="K15" i="12" s="1"/>
  <c r="AU15" i="12" s="1"/>
  <c r="U9" i="12"/>
  <c r="H13" i="12" s="1"/>
  <c r="R9" i="12"/>
  <c r="K13" i="12" s="1"/>
  <c r="P9" i="12"/>
  <c r="AU9" i="12" s="1"/>
  <c r="O9" i="12"/>
  <c r="M9" i="12"/>
  <c r="K11" i="12" s="1"/>
  <c r="AU11" i="12" s="1"/>
  <c r="J11" i="15" l="1"/>
  <c r="T15" i="15"/>
  <c r="O9" i="15"/>
  <c r="Y13" i="15"/>
  <c r="AD9" i="15"/>
  <c r="T11" i="15"/>
  <c r="AD15" i="15"/>
  <c r="T15" i="14"/>
  <c r="J17" i="14"/>
  <c r="T11" i="14"/>
  <c r="O9" i="14"/>
  <c r="Y13" i="14"/>
  <c r="AD9" i="14"/>
  <c r="P13" i="14"/>
  <c r="O13" i="14" s="1"/>
  <c r="AD15" i="14"/>
  <c r="AD11" i="15"/>
  <c r="J15" i="15"/>
  <c r="T17" i="15"/>
  <c r="O15" i="15"/>
  <c r="H13" i="15"/>
  <c r="J13" i="15" s="1"/>
  <c r="AD13" i="15"/>
  <c r="Y11" i="15"/>
  <c r="T17" i="14"/>
  <c r="O15" i="14"/>
  <c r="J13" i="14"/>
  <c r="AD11" i="14"/>
  <c r="Y9" i="14"/>
  <c r="AD13" i="14"/>
  <c r="Y11" i="14"/>
  <c r="T9" i="14"/>
  <c r="AU17" i="18"/>
  <c r="AW17" i="18" s="1"/>
  <c r="AU15" i="18"/>
  <c r="BE15" i="18"/>
  <c r="AW15" i="18"/>
  <c r="BD15" i="18"/>
  <c r="AW9" i="18"/>
  <c r="BE13" i="18"/>
  <c r="AW11" i="18"/>
  <c r="Y17" i="18"/>
  <c r="BE17" i="18" s="1"/>
  <c r="AU13" i="18"/>
  <c r="AW13" i="18" s="1"/>
  <c r="BE9" i="18"/>
  <c r="BD17" i="18"/>
  <c r="J11" i="18"/>
  <c r="BD13" i="18"/>
  <c r="BD9" i="18"/>
  <c r="J11" i="13"/>
  <c r="Y13" i="13"/>
  <c r="J17" i="13"/>
  <c r="Y17" i="13"/>
  <c r="O9" i="13"/>
  <c r="U15" i="13"/>
  <c r="T15" i="13" s="1"/>
  <c r="AD9" i="13"/>
  <c r="T11" i="13"/>
  <c r="AD15" i="13"/>
  <c r="O17" i="13"/>
  <c r="Y9" i="13"/>
  <c r="J15" i="13"/>
  <c r="T17" i="13"/>
  <c r="O15" i="13"/>
  <c r="J13" i="13"/>
  <c r="AD11" i="13"/>
  <c r="AD13" i="13"/>
  <c r="Y11" i="13"/>
  <c r="T9" i="13"/>
  <c r="T15" i="12"/>
  <c r="AS17" i="12"/>
  <c r="O13" i="12"/>
  <c r="AS13" i="12"/>
  <c r="J13" i="12"/>
  <c r="AU13" i="12"/>
  <c r="AS15" i="12"/>
  <c r="AW15" i="12" s="1"/>
  <c r="J15" i="12"/>
  <c r="Y17" i="12"/>
  <c r="T9" i="12"/>
  <c r="AS9" i="12"/>
  <c r="AW9" i="12" s="1"/>
  <c r="H11" i="12"/>
  <c r="T11" i="12"/>
  <c r="Y13" i="12"/>
  <c r="AD15" i="12"/>
  <c r="P17" i="12"/>
  <c r="O17" i="12" s="1"/>
  <c r="K17" i="12"/>
  <c r="AU17" i="12" s="1"/>
  <c r="AQ15" i="18" l="1"/>
  <c r="BF15" i="18" s="1"/>
  <c r="AQ13" i="18"/>
  <c r="BF13" i="18" s="1"/>
  <c r="AQ9" i="18"/>
  <c r="BB9" i="18" s="1"/>
  <c r="BE11" i="18"/>
  <c r="BD11" i="18"/>
  <c r="AQ17" i="18"/>
  <c r="J17" i="12"/>
  <c r="AS11" i="12"/>
  <c r="AW11" i="12" s="1"/>
  <c r="J11" i="12"/>
  <c r="AW17" i="12"/>
  <c r="AW13" i="12"/>
  <c r="BB13" i="18" l="1"/>
  <c r="BB15" i="18"/>
  <c r="BF9" i="18"/>
  <c r="AQ11" i="18"/>
  <c r="BB17" i="18"/>
  <c r="BF17" i="18"/>
  <c r="C17" i="14"/>
  <c r="C15" i="14"/>
  <c r="C13" i="14"/>
  <c r="C11" i="14"/>
  <c r="C9" i="14"/>
  <c r="BF11" i="18" l="1"/>
  <c r="BB11" i="18"/>
  <c r="C17" i="17"/>
  <c r="V61" i="17" s="1"/>
  <c r="C15" i="17"/>
  <c r="C13" i="17"/>
  <c r="R6" i="17" s="1"/>
  <c r="C11" i="17"/>
  <c r="I63" i="17" s="1"/>
  <c r="C9" i="17"/>
  <c r="AR53" i="17" s="1"/>
  <c r="V73" i="17"/>
  <c r="AH63" i="17"/>
  <c r="AR57" i="17"/>
  <c r="V55" i="17"/>
  <c r="AR49" i="17"/>
  <c r="BL32" i="17"/>
  <c r="BK32" i="17"/>
  <c r="BJ32" i="17"/>
  <c r="BI32" i="17"/>
  <c r="AR28" i="17"/>
  <c r="B24" i="17"/>
  <c r="AL23" i="17"/>
  <c r="AO30" i="17" s="1"/>
  <c r="AG23" i="17"/>
  <c r="AJ30" i="17" s="1"/>
  <c r="BF21" i="17"/>
  <c r="BB21" i="17"/>
  <c r="J21" i="17"/>
  <c r="BF19" i="17"/>
  <c r="BB19" i="17"/>
  <c r="AD19" i="17"/>
  <c r="AU17" i="17"/>
  <c r="AS17" i="17"/>
  <c r="AJ17" i="17"/>
  <c r="AB19" i="17" s="1"/>
  <c r="AI17" i="17"/>
  <c r="AG17" i="17"/>
  <c r="AE19" i="17" s="1"/>
  <c r="AS15" i="17"/>
  <c r="I61" i="17"/>
  <c r="AU13" i="17"/>
  <c r="AS13" i="17"/>
  <c r="AW13" i="17" s="1"/>
  <c r="AU11" i="17"/>
  <c r="AS11" i="17"/>
  <c r="AU9" i="17"/>
  <c r="AS9" i="17"/>
  <c r="AO9" i="17"/>
  <c r="H21" i="17" s="1"/>
  <c r="AN9" i="17"/>
  <c r="AL9" i="17"/>
  <c r="K21" i="17" s="1"/>
  <c r="BE9" i="17"/>
  <c r="AL6" i="17"/>
  <c r="AG6" i="17"/>
  <c r="W6" i="17"/>
  <c r="B6" i="17"/>
  <c r="C17" i="16"/>
  <c r="AH45" i="16" s="1"/>
  <c r="C15" i="16"/>
  <c r="V67" i="16" s="1"/>
  <c r="C13" i="16"/>
  <c r="I67" i="16" s="1"/>
  <c r="C11" i="16"/>
  <c r="AH65" i="16" s="1"/>
  <c r="C9" i="16"/>
  <c r="I69" i="16" s="1"/>
  <c r="V73" i="16"/>
  <c r="V69" i="16"/>
  <c r="AR57" i="16"/>
  <c r="V55" i="16"/>
  <c r="I53" i="16"/>
  <c r="BL32" i="16"/>
  <c r="BK32" i="16"/>
  <c r="BJ32" i="16"/>
  <c r="BI32" i="16"/>
  <c r="AR28" i="16"/>
  <c r="B24" i="16"/>
  <c r="AL23" i="16"/>
  <c r="AO30" i="16" s="1"/>
  <c r="AG23" i="16"/>
  <c r="AI30" i="16" s="1"/>
  <c r="BF21" i="16"/>
  <c r="BB21" i="16"/>
  <c r="J21" i="16"/>
  <c r="BF19" i="16"/>
  <c r="BB19" i="16"/>
  <c r="AD19" i="16"/>
  <c r="AU17" i="16"/>
  <c r="AS17" i="16"/>
  <c r="AJ17" i="16"/>
  <c r="AB19" i="16" s="1"/>
  <c r="BE19" i="16" s="1"/>
  <c r="AI17" i="16"/>
  <c r="AG17" i="16"/>
  <c r="AE19" i="16" s="1"/>
  <c r="AU15" i="16"/>
  <c r="AS15" i="16"/>
  <c r="AU13" i="16"/>
  <c r="AS13" i="16"/>
  <c r="AU11" i="16"/>
  <c r="AS11" i="16"/>
  <c r="AU9" i="16"/>
  <c r="AW9" i="16" s="1"/>
  <c r="AS9" i="16"/>
  <c r="AO9" i="16"/>
  <c r="H21" i="16" s="1"/>
  <c r="AN9" i="16"/>
  <c r="AL9" i="16"/>
  <c r="K21" i="16" s="1"/>
  <c r="BE9" i="16"/>
  <c r="AL6" i="16"/>
  <c r="AG6" i="16"/>
  <c r="W6" i="16"/>
  <c r="B6" i="16"/>
  <c r="C17" i="15"/>
  <c r="AB6" i="15" s="1"/>
  <c r="C15" i="15"/>
  <c r="AH63" i="15" s="1"/>
  <c r="C13" i="15"/>
  <c r="AR65" i="15" s="1"/>
  <c r="C11" i="15"/>
  <c r="C9" i="15"/>
  <c r="AH47" i="15" s="1"/>
  <c r="V73" i="15"/>
  <c r="I67" i="15"/>
  <c r="AR57" i="15"/>
  <c r="V55" i="15"/>
  <c r="BL32" i="15"/>
  <c r="BK32" i="15"/>
  <c r="BJ32" i="15"/>
  <c r="BI32" i="15"/>
  <c r="AO30" i="15"/>
  <c r="AG30" i="15"/>
  <c r="AR28" i="15"/>
  <c r="B24" i="15"/>
  <c r="AL23" i="15"/>
  <c r="AL30" i="15" s="1"/>
  <c r="AG23" i="15"/>
  <c r="AJ30" i="15" s="1"/>
  <c r="BF21" i="15"/>
  <c r="BB21" i="15"/>
  <c r="J21" i="15"/>
  <c r="BF19" i="15"/>
  <c r="BB19" i="15"/>
  <c r="AE19" i="15"/>
  <c r="AD19" i="15"/>
  <c r="AU17" i="15"/>
  <c r="AS17" i="15"/>
  <c r="AJ17" i="15"/>
  <c r="AB19" i="15" s="1"/>
  <c r="AI17" i="15"/>
  <c r="AG17" i="15"/>
  <c r="AU15" i="15"/>
  <c r="AS15" i="15"/>
  <c r="AU13" i="15"/>
  <c r="AS13" i="15"/>
  <c r="AU11" i="15"/>
  <c r="AS11" i="15"/>
  <c r="AH65" i="15"/>
  <c r="AU9" i="15"/>
  <c r="AS9" i="15"/>
  <c r="AO9" i="15"/>
  <c r="H21" i="15" s="1"/>
  <c r="AN9" i="15"/>
  <c r="AL9" i="15"/>
  <c r="K21" i="15" s="1"/>
  <c r="AL6" i="15"/>
  <c r="AG6" i="15"/>
  <c r="B6" i="15"/>
  <c r="V73" i="14"/>
  <c r="V69" i="14"/>
  <c r="V67" i="14"/>
  <c r="AH65" i="14"/>
  <c r="AH63" i="14"/>
  <c r="AR57" i="14"/>
  <c r="V55" i="14"/>
  <c r="AR53" i="14"/>
  <c r="I53" i="14"/>
  <c r="AR49" i="14"/>
  <c r="I47" i="14"/>
  <c r="AR45" i="14"/>
  <c r="BL32" i="14"/>
  <c r="BK32" i="14"/>
  <c r="BJ32" i="14"/>
  <c r="BI32" i="14"/>
  <c r="AR28" i="14"/>
  <c r="B24" i="14"/>
  <c r="AL23" i="14"/>
  <c r="AO30" i="14" s="1"/>
  <c r="AG23" i="14"/>
  <c r="AI30" i="14" s="1"/>
  <c r="BF21" i="14"/>
  <c r="BB21" i="14"/>
  <c r="J21" i="14"/>
  <c r="BF19" i="14"/>
  <c r="BB19" i="14"/>
  <c r="AD19" i="14"/>
  <c r="AU17" i="14"/>
  <c r="AS17" i="14"/>
  <c r="AJ17" i="14"/>
  <c r="AB19" i="14" s="1"/>
  <c r="AI17" i="14"/>
  <c r="AG17" i="14"/>
  <c r="AE19" i="14" s="1"/>
  <c r="AH45" i="14"/>
  <c r="AU15" i="14"/>
  <c r="AS15" i="14"/>
  <c r="I61" i="14"/>
  <c r="AU13" i="14"/>
  <c r="AS13" i="14"/>
  <c r="AW13" i="14" s="1"/>
  <c r="I67" i="14"/>
  <c r="AU11" i="14"/>
  <c r="AS11" i="14"/>
  <c r="I63" i="14"/>
  <c r="AU9" i="14"/>
  <c r="AS9" i="14"/>
  <c r="AO9" i="14"/>
  <c r="H21" i="14" s="1"/>
  <c r="AN9" i="14"/>
  <c r="AL9" i="14"/>
  <c r="K21" i="14" s="1"/>
  <c r="BD9" i="14"/>
  <c r="I69" i="14"/>
  <c r="AL6" i="14"/>
  <c r="AG6" i="14"/>
  <c r="W6" i="14"/>
  <c r="R6" i="14"/>
  <c r="B6" i="14"/>
  <c r="AR63" i="13"/>
  <c r="C17" i="13"/>
  <c r="AH45" i="13" s="1"/>
  <c r="C15" i="13"/>
  <c r="AR69" i="13" s="1"/>
  <c r="C13" i="13"/>
  <c r="R6" i="13" s="1"/>
  <c r="C11" i="13"/>
  <c r="AR61" i="13" s="1"/>
  <c r="C9" i="13"/>
  <c r="AH61" i="13" s="1"/>
  <c r="V73" i="13"/>
  <c r="AR57" i="13"/>
  <c r="V55" i="13"/>
  <c r="BL32" i="13"/>
  <c r="BK32" i="13"/>
  <c r="BJ32" i="13"/>
  <c r="BI32" i="13"/>
  <c r="AR28" i="13"/>
  <c r="B24" i="13"/>
  <c r="AL23" i="13"/>
  <c r="AN30" i="13" s="1"/>
  <c r="AG23" i="13"/>
  <c r="AG30" i="13" s="1"/>
  <c r="BF21" i="13"/>
  <c r="BB21" i="13"/>
  <c r="J21" i="13"/>
  <c r="BF19" i="13"/>
  <c r="BB19" i="13"/>
  <c r="AD19" i="13"/>
  <c r="AU17" i="13"/>
  <c r="AS17" i="13"/>
  <c r="AJ17" i="13"/>
  <c r="AB19" i="13" s="1"/>
  <c r="AI17" i="13"/>
  <c r="AG17" i="13"/>
  <c r="AE19" i="13" s="1"/>
  <c r="AU15" i="13"/>
  <c r="AS15" i="13"/>
  <c r="AU13" i="13"/>
  <c r="AS13" i="13"/>
  <c r="AU11" i="13"/>
  <c r="AS11" i="13"/>
  <c r="AU9" i="13"/>
  <c r="AS9" i="13"/>
  <c r="AO9" i="13"/>
  <c r="H21" i="13" s="1"/>
  <c r="AN9" i="13"/>
  <c r="AL9" i="13"/>
  <c r="K21" i="13" s="1"/>
  <c r="AL6" i="13"/>
  <c r="AG6" i="13"/>
  <c r="B6" i="13"/>
  <c r="AW11" i="16" l="1"/>
  <c r="AW13" i="16"/>
  <c r="AW9" i="17"/>
  <c r="AW11" i="17"/>
  <c r="AW15" i="17"/>
  <c r="AW17" i="17"/>
  <c r="AW15" i="16"/>
  <c r="AW17" i="16"/>
  <c r="AW9" i="15"/>
  <c r="AW9" i="14"/>
  <c r="AW13" i="15"/>
  <c r="AW11" i="15"/>
  <c r="AW17" i="15"/>
  <c r="AW15" i="15"/>
  <c r="AW15" i="14"/>
  <c r="AW11" i="14"/>
  <c r="AW17" i="14"/>
  <c r="AZ11" i="18"/>
  <c r="M23" i="18" s="1"/>
  <c r="AZ15" i="18"/>
  <c r="W23" i="18" s="1"/>
  <c r="AZ13" i="18"/>
  <c r="R23" i="18" s="1"/>
  <c r="AZ9" i="18"/>
  <c r="AZ17" i="18"/>
  <c r="AB23" i="18" s="1"/>
  <c r="AW9" i="13"/>
  <c r="AW13" i="13"/>
  <c r="AW15" i="13"/>
  <c r="AW17" i="13"/>
  <c r="AW11" i="13"/>
  <c r="AI30" i="13"/>
  <c r="AN30" i="15"/>
  <c r="BD9" i="16"/>
  <c r="AQ9" i="16" s="1"/>
  <c r="BB9" i="16" s="1"/>
  <c r="AR49" i="16"/>
  <c r="AH63" i="16"/>
  <c r="BD9" i="17"/>
  <c r="AQ9" i="17" s="1"/>
  <c r="BB9" i="17" s="1"/>
  <c r="BD15" i="17"/>
  <c r="BE9" i="14"/>
  <c r="AQ9" i="14" s="1"/>
  <c r="BD19" i="14"/>
  <c r="BD19" i="16"/>
  <c r="AO30" i="13"/>
  <c r="I67" i="13"/>
  <c r="I63" i="13"/>
  <c r="BE11" i="15"/>
  <c r="AI30" i="15"/>
  <c r="BE13" i="16"/>
  <c r="I47" i="16"/>
  <c r="BD11" i="17"/>
  <c r="V63" i="17"/>
  <c r="AH65" i="17"/>
  <c r="I61" i="16"/>
  <c r="V67" i="17"/>
  <c r="AR47" i="17"/>
  <c r="R6" i="16"/>
  <c r="I63" i="16"/>
  <c r="AR45" i="17"/>
  <c r="I53" i="17"/>
  <c r="V69" i="17"/>
  <c r="I47" i="17"/>
  <c r="AR53" i="16"/>
  <c r="BE21" i="17"/>
  <c r="BD21" i="17"/>
  <c r="BE11" i="17"/>
  <c r="I67" i="17"/>
  <c r="AH51" i="17"/>
  <c r="AR65" i="17"/>
  <c r="V45" i="17"/>
  <c r="AH69" i="17"/>
  <c r="I49" i="17"/>
  <c r="BE19" i="17"/>
  <c r="BD19" i="17"/>
  <c r="BE15" i="17"/>
  <c r="BE17" i="17"/>
  <c r="BD17" i="17"/>
  <c r="AI30" i="17"/>
  <c r="AG30" i="17"/>
  <c r="I69" i="17"/>
  <c r="I65" i="17"/>
  <c r="AH47" i="17"/>
  <c r="AR67" i="17"/>
  <c r="H6" i="17"/>
  <c r="AH61" i="17"/>
  <c r="I51" i="17"/>
  <c r="I45" i="17"/>
  <c r="BD13" i="17"/>
  <c r="BE13" i="17"/>
  <c r="AH45" i="17"/>
  <c r="AR63" i="17"/>
  <c r="V53" i="17"/>
  <c r="V49" i="17"/>
  <c r="AB6" i="17"/>
  <c r="AH67" i="17"/>
  <c r="AR51" i="17"/>
  <c r="V65" i="17"/>
  <c r="AL30" i="17"/>
  <c r="AN30" i="17"/>
  <c r="V47" i="17"/>
  <c r="V51" i="17"/>
  <c r="AR61" i="17"/>
  <c r="AR69" i="17"/>
  <c r="M6" i="17"/>
  <c r="AH49" i="17"/>
  <c r="AH53" i="17"/>
  <c r="AR45" i="16"/>
  <c r="BE17" i="16"/>
  <c r="BD17" i="16"/>
  <c r="BD13" i="16"/>
  <c r="BD15" i="16"/>
  <c r="BE15" i="16"/>
  <c r="BE11" i="16"/>
  <c r="BD11" i="16"/>
  <c r="BE21" i="16"/>
  <c r="BD21" i="16"/>
  <c r="AJ30" i="16"/>
  <c r="AR51" i="16"/>
  <c r="V61" i="16"/>
  <c r="V63" i="16"/>
  <c r="V65" i="16"/>
  <c r="I45" i="16"/>
  <c r="AH67" i="16"/>
  <c r="AG30" i="16"/>
  <c r="AN30" i="16"/>
  <c r="V45" i="16"/>
  <c r="V47" i="16"/>
  <c r="V49" i="16"/>
  <c r="V51" i="16"/>
  <c r="V53" i="16"/>
  <c r="AR61" i="16"/>
  <c r="AR63" i="16"/>
  <c r="AR65" i="16"/>
  <c r="AR67" i="16"/>
  <c r="AR69" i="16"/>
  <c r="AR47" i="16"/>
  <c r="AL30" i="16"/>
  <c r="I49" i="16"/>
  <c r="I51" i="16"/>
  <c r="AH61" i="16"/>
  <c r="AH69" i="16"/>
  <c r="H6" i="16"/>
  <c r="AB6" i="16"/>
  <c r="M6" i="16"/>
  <c r="AH47" i="16"/>
  <c r="AH49" i="16"/>
  <c r="AH51" i="16"/>
  <c r="AH53" i="16"/>
  <c r="I65" i="16"/>
  <c r="AH61" i="15"/>
  <c r="AR67" i="15"/>
  <c r="H6" i="15"/>
  <c r="AH45" i="15"/>
  <c r="V49" i="15"/>
  <c r="AR63" i="15"/>
  <c r="AH67" i="15"/>
  <c r="V53" i="15"/>
  <c r="AH51" i="15"/>
  <c r="R6" i="15"/>
  <c r="AH69" i="15"/>
  <c r="V45" i="15"/>
  <c r="I65" i="15"/>
  <c r="I69" i="15"/>
  <c r="BE21" i="15"/>
  <c r="BD21" i="15"/>
  <c r="BD11" i="15"/>
  <c r="AQ11" i="15" s="1"/>
  <c r="BD19" i="15"/>
  <c r="BE19" i="15"/>
  <c r="BE17" i="15"/>
  <c r="BD17" i="15"/>
  <c r="BD15" i="15"/>
  <c r="BE15" i="15"/>
  <c r="BE13" i="15"/>
  <c r="BD13" i="15"/>
  <c r="AQ13" i="15" s="1"/>
  <c r="BB13" i="15" s="1"/>
  <c r="V51" i="15"/>
  <c r="AR61" i="15"/>
  <c r="AR69" i="15"/>
  <c r="M6" i="15"/>
  <c r="AH53" i="15"/>
  <c r="I63" i="15"/>
  <c r="BE9" i="15"/>
  <c r="AR45" i="15"/>
  <c r="AR47" i="15"/>
  <c r="AR49" i="15"/>
  <c r="AR51" i="15"/>
  <c r="AR53" i="15"/>
  <c r="V61" i="15"/>
  <c r="V63" i="15"/>
  <c r="V65" i="15"/>
  <c r="V67" i="15"/>
  <c r="V69" i="15"/>
  <c r="V47" i="15"/>
  <c r="BD9" i="15"/>
  <c r="AH49" i="15"/>
  <c r="I61" i="15"/>
  <c r="W6" i="15"/>
  <c r="I45" i="15"/>
  <c r="I47" i="15"/>
  <c r="I49" i="15"/>
  <c r="I51" i="15"/>
  <c r="I53" i="15"/>
  <c r="BD15" i="14"/>
  <c r="BE15" i="14"/>
  <c r="BD13" i="14"/>
  <c r="BE11" i="14"/>
  <c r="BD11" i="14"/>
  <c r="BE21" i="14"/>
  <c r="BD21" i="14"/>
  <c r="BE13" i="14"/>
  <c r="BE17" i="14"/>
  <c r="BD17" i="14"/>
  <c r="BE19" i="14"/>
  <c r="AR47" i="14"/>
  <c r="V61" i="14"/>
  <c r="V65" i="14"/>
  <c r="I49" i="14"/>
  <c r="I51" i="14"/>
  <c r="AH67" i="14"/>
  <c r="AB6" i="14"/>
  <c r="AG30" i="14"/>
  <c r="AN30" i="14"/>
  <c r="V45" i="14"/>
  <c r="V47" i="14"/>
  <c r="V49" i="14"/>
  <c r="V51" i="14"/>
  <c r="V53" i="14"/>
  <c r="AR61" i="14"/>
  <c r="AR63" i="14"/>
  <c r="AR65" i="14"/>
  <c r="AR67" i="14"/>
  <c r="AR69" i="14"/>
  <c r="AJ30" i="14"/>
  <c r="AR51" i="14"/>
  <c r="V63" i="14"/>
  <c r="AL30" i="14"/>
  <c r="I45" i="14"/>
  <c r="AH61" i="14"/>
  <c r="AH69" i="14"/>
  <c r="H6" i="14"/>
  <c r="M6" i="14"/>
  <c r="AH47" i="14"/>
  <c r="AH49" i="14"/>
  <c r="AH51" i="14"/>
  <c r="AH53" i="14"/>
  <c r="I65" i="14"/>
  <c r="V65" i="13"/>
  <c r="V61" i="13"/>
  <c r="AH67" i="13"/>
  <c r="AH63" i="13"/>
  <c r="V67" i="13"/>
  <c r="I61" i="13"/>
  <c r="V63" i="13"/>
  <c r="AR65" i="13"/>
  <c r="AH69" i="13"/>
  <c r="AH65" i="13"/>
  <c r="V69" i="13"/>
  <c r="AR67" i="13"/>
  <c r="I65" i="13"/>
  <c r="I69" i="13"/>
  <c r="H6" i="13"/>
  <c r="BD11" i="13"/>
  <c r="BD15" i="13"/>
  <c r="BD13" i="13"/>
  <c r="BD9" i="13"/>
  <c r="V53" i="13"/>
  <c r="W6" i="13"/>
  <c r="AR49" i="13"/>
  <c r="AH53" i="13"/>
  <c r="AR45" i="13"/>
  <c r="I53" i="13"/>
  <c r="I47" i="13"/>
  <c r="M6" i="13"/>
  <c r="AH49" i="13"/>
  <c r="AH47" i="13"/>
  <c r="AR53" i="13"/>
  <c r="BE11" i="13"/>
  <c r="BE21" i="13"/>
  <c r="BD21" i="13"/>
  <c r="BE9" i="13"/>
  <c r="BD17" i="13"/>
  <c r="V45" i="13"/>
  <c r="I49" i="13"/>
  <c r="AR47" i="13"/>
  <c r="BE17" i="13"/>
  <c r="AH51" i="13"/>
  <c r="BE19" i="13"/>
  <c r="BD19" i="13"/>
  <c r="BE13" i="13"/>
  <c r="AJ30" i="13"/>
  <c r="AR51" i="13"/>
  <c r="AL30" i="13"/>
  <c r="I45" i="13"/>
  <c r="I51" i="13"/>
  <c r="AB6" i="13"/>
  <c r="V47" i="13"/>
  <c r="V49" i="13"/>
  <c r="V51" i="13"/>
  <c r="AQ17" i="17" l="1"/>
  <c r="BB17" i="17" s="1"/>
  <c r="BF9" i="17"/>
  <c r="BF17" i="17"/>
  <c r="BF9" i="16"/>
  <c r="AQ17" i="16"/>
  <c r="BB17" i="16" s="1"/>
  <c r="AQ11" i="16"/>
  <c r="BB11" i="16" s="1"/>
  <c r="AQ17" i="15"/>
  <c r="BB17" i="15" s="1"/>
  <c r="AQ11" i="17"/>
  <c r="AQ15" i="17"/>
  <c r="AQ13" i="17"/>
  <c r="BF17" i="16"/>
  <c r="AQ15" i="16"/>
  <c r="AQ13" i="16"/>
  <c r="AQ15" i="15"/>
  <c r="BB15" i="15" s="1"/>
  <c r="BF11" i="15"/>
  <c r="BB11" i="15"/>
  <c r="AQ9" i="15"/>
  <c r="BB9" i="15" s="1"/>
  <c r="BF13" i="15"/>
  <c r="AQ13" i="14"/>
  <c r="BF13" i="14" s="1"/>
  <c r="AQ17" i="14"/>
  <c r="BB17" i="14" s="1"/>
  <c r="AQ11" i="14"/>
  <c r="AQ15" i="14"/>
  <c r="BB9" i="14"/>
  <c r="BF9" i="14"/>
  <c r="AA28" i="18"/>
  <c r="AG26" i="18"/>
  <c r="AM24" i="18"/>
  <c r="H24" i="18"/>
  <c r="H23" i="18"/>
  <c r="U28" i="18"/>
  <c r="AA26" i="18"/>
  <c r="AG24" i="18"/>
  <c r="AM28" i="18"/>
  <c r="H28" i="18"/>
  <c r="U26" i="18"/>
  <c r="AA24" i="18"/>
  <c r="AG28" i="18"/>
  <c r="AM26" i="18"/>
  <c r="H26" i="18"/>
  <c r="U24" i="18"/>
  <c r="U30" i="18"/>
  <c r="T30" i="18"/>
  <c r="R30" i="18"/>
  <c r="Z30" i="18"/>
  <c r="Y30" i="18"/>
  <c r="W30" i="18"/>
  <c r="AB30" i="18"/>
  <c r="AE30" i="18"/>
  <c r="AD30" i="18"/>
  <c r="O30" i="18"/>
  <c r="M30" i="18"/>
  <c r="P30" i="18"/>
  <c r="AQ9" i="13"/>
  <c r="BB9" i="13" s="1"/>
  <c r="AQ11" i="13"/>
  <c r="AQ17" i="13"/>
  <c r="BF9" i="13"/>
  <c r="AQ13" i="13"/>
  <c r="BE15" i="13"/>
  <c r="AQ15" i="13" s="1"/>
  <c r="BF11" i="16" l="1"/>
  <c r="BF15" i="15"/>
  <c r="AZ15" i="15" s="1"/>
  <c r="W23" i="15" s="1"/>
  <c r="BF17" i="15"/>
  <c r="BB13" i="14"/>
  <c r="BF17" i="14"/>
  <c r="BB15" i="17"/>
  <c r="BF15" i="17"/>
  <c r="AZ15" i="17" s="1"/>
  <c r="W23" i="17" s="1"/>
  <c r="BB13" i="17"/>
  <c r="BF13" i="17"/>
  <c r="BB11" i="17"/>
  <c r="BF11" i="17"/>
  <c r="BB15" i="16"/>
  <c r="BF15" i="16"/>
  <c r="BB13" i="16"/>
  <c r="BF13" i="16"/>
  <c r="AZ13" i="16" s="1"/>
  <c r="R23" i="16" s="1"/>
  <c r="BF9" i="15"/>
  <c r="AZ11" i="15" s="1"/>
  <c r="M23" i="15" s="1"/>
  <c r="BF11" i="14"/>
  <c r="BB11" i="14"/>
  <c r="BF15" i="14"/>
  <c r="BB15" i="14"/>
  <c r="H30" i="18"/>
  <c r="K30" i="18"/>
  <c r="BK30" i="18" s="1"/>
  <c r="BK34" i="18" s="1"/>
  <c r="J30" i="18"/>
  <c r="BF15" i="13"/>
  <c r="BB15" i="13"/>
  <c r="BF11" i="13"/>
  <c r="AZ11" i="13" s="1"/>
  <c r="M23" i="13" s="1"/>
  <c r="M30" i="13" s="1"/>
  <c r="BB11" i="13"/>
  <c r="BF13" i="13"/>
  <c r="BB13" i="13"/>
  <c r="BB17" i="13"/>
  <c r="BF17" i="13"/>
  <c r="AZ17" i="13" s="1"/>
  <c r="AB23" i="13" s="1"/>
  <c r="AZ9" i="17" l="1"/>
  <c r="H23" i="17" s="1"/>
  <c r="H30" i="17" s="1"/>
  <c r="AZ11" i="17"/>
  <c r="M23" i="17" s="1"/>
  <c r="Z30" i="17"/>
  <c r="W30" i="17"/>
  <c r="Y30" i="17"/>
  <c r="AZ13" i="17"/>
  <c r="AZ17" i="17"/>
  <c r="AB23" i="17" s="1"/>
  <c r="AE30" i="17" s="1"/>
  <c r="AZ9" i="16"/>
  <c r="H23" i="16" s="1"/>
  <c r="H30" i="16" s="1"/>
  <c r="AZ11" i="16"/>
  <c r="M23" i="16" s="1"/>
  <c r="AZ15" i="16"/>
  <c r="W23" i="16" s="1"/>
  <c r="T30" i="16"/>
  <c r="U30" i="16"/>
  <c r="R30" i="16"/>
  <c r="AZ17" i="16"/>
  <c r="AB23" i="16" s="1"/>
  <c r="AE30" i="16" s="1"/>
  <c r="P30" i="15"/>
  <c r="O30" i="15"/>
  <c r="M30" i="15"/>
  <c r="AZ17" i="15"/>
  <c r="AB23" i="15" s="1"/>
  <c r="AD30" i="15" s="1"/>
  <c r="Y30" i="15"/>
  <c r="W30" i="15"/>
  <c r="Z30" i="15"/>
  <c r="AZ9" i="15"/>
  <c r="H23" i="15" s="1"/>
  <c r="H30" i="15" s="1"/>
  <c r="AZ13" i="15"/>
  <c r="R23" i="15" s="1"/>
  <c r="U30" i="15" s="1"/>
  <c r="AZ17" i="14"/>
  <c r="AB23" i="14" s="1"/>
  <c r="AZ9" i="14"/>
  <c r="H23" i="14" s="1"/>
  <c r="J30" i="14" s="1"/>
  <c r="AZ11" i="14"/>
  <c r="M23" i="14" s="1"/>
  <c r="AZ15" i="14"/>
  <c r="W23" i="14" s="1"/>
  <c r="Y30" i="14" s="1"/>
  <c r="AE30" i="14"/>
  <c r="AB30" i="14"/>
  <c r="AD30" i="14"/>
  <c r="H30" i="14"/>
  <c r="K30" i="14"/>
  <c r="AZ13" i="14"/>
  <c r="R23" i="14" s="1"/>
  <c r="BF30" i="18"/>
  <c r="BE30" i="18"/>
  <c r="BJ30" i="18"/>
  <c r="BJ34" i="18" s="1"/>
  <c r="BD30" i="18"/>
  <c r="AZ15" i="13"/>
  <c r="W23" i="13" s="1"/>
  <c r="AZ13" i="13"/>
  <c r="R23" i="13" s="1"/>
  <c r="U30" i="13" s="1"/>
  <c r="AZ9" i="13"/>
  <c r="H23" i="13" s="1"/>
  <c r="P30" i="13"/>
  <c r="O30" i="13"/>
  <c r="R30" i="13"/>
  <c r="H28" i="13"/>
  <c r="H24" i="13"/>
  <c r="T30" i="13"/>
  <c r="AA24" i="13"/>
  <c r="AA28" i="13"/>
  <c r="U28" i="13"/>
  <c r="AG28" i="13"/>
  <c r="AD30" i="13"/>
  <c r="AE30" i="13"/>
  <c r="AB30" i="13"/>
  <c r="W30" i="13"/>
  <c r="Z30" i="13"/>
  <c r="Y30" i="13"/>
  <c r="C17" i="12"/>
  <c r="C15" i="12"/>
  <c r="C13" i="12"/>
  <c r="C11" i="12"/>
  <c r="C9" i="12"/>
  <c r="V73" i="12"/>
  <c r="AR57" i="12"/>
  <c r="V55" i="12"/>
  <c r="BL32" i="12"/>
  <c r="BK32" i="12"/>
  <c r="BJ32" i="12"/>
  <c r="BI32" i="12"/>
  <c r="AR28" i="12"/>
  <c r="B24" i="12"/>
  <c r="AL23" i="12"/>
  <c r="AO30" i="12" s="1"/>
  <c r="AG23" i="12"/>
  <c r="AI30" i="12" s="1"/>
  <c r="BF21" i="12"/>
  <c r="BB21" i="12"/>
  <c r="J21" i="12"/>
  <c r="BF19" i="12"/>
  <c r="BB19" i="12"/>
  <c r="AD19" i="12"/>
  <c r="AB19" i="12"/>
  <c r="AE19" i="12"/>
  <c r="H21" i="12"/>
  <c r="K21" i="12"/>
  <c r="AL6" i="12"/>
  <c r="AG6" i="12"/>
  <c r="B6" i="12"/>
  <c r="C19" i="3"/>
  <c r="C17" i="3"/>
  <c r="C15" i="3"/>
  <c r="C13" i="3"/>
  <c r="C11" i="3"/>
  <c r="C9" i="3"/>
  <c r="J30" i="17" l="1"/>
  <c r="J30" i="16"/>
  <c r="K30" i="17"/>
  <c r="K30" i="16"/>
  <c r="P30" i="17"/>
  <c r="M30" i="17"/>
  <c r="O30" i="17"/>
  <c r="AB30" i="17"/>
  <c r="AD30" i="17"/>
  <c r="R23" i="17"/>
  <c r="AG28" i="17"/>
  <c r="U28" i="17"/>
  <c r="AA26" i="17"/>
  <c r="AA24" i="17"/>
  <c r="AM28" i="17"/>
  <c r="AM24" i="17"/>
  <c r="AG24" i="17"/>
  <c r="U24" i="17"/>
  <c r="H28" i="17"/>
  <c r="U26" i="17"/>
  <c r="AA28" i="17"/>
  <c r="H26" i="17"/>
  <c r="AM26" i="17"/>
  <c r="H24" i="17"/>
  <c r="AG26" i="17"/>
  <c r="H28" i="16"/>
  <c r="AM26" i="16"/>
  <c r="O30" i="16"/>
  <c r="M30" i="16"/>
  <c r="P30" i="16"/>
  <c r="AG28" i="16"/>
  <c r="U28" i="16"/>
  <c r="AA28" i="16"/>
  <c r="AM28" i="16"/>
  <c r="AB30" i="16"/>
  <c r="Z30" i="16"/>
  <c r="Y30" i="16"/>
  <c r="W30" i="16"/>
  <c r="H24" i="16"/>
  <c r="AA24" i="16"/>
  <c r="AA26" i="16"/>
  <c r="AM24" i="16"/>
  <c r="U24" i="16"/>
  <c r="U26" i="16"/>
  <c r="AG24" i="16"/>
  <c r="AD30" i="16"/>
  <c r="AG26" i="16"/>
  <c r="H26" i="16"/>
  <c r="BD30" i="16"/>
  <c r="AE30" i="15"/>
  <c r="AB30" i="15"/>
  <c r="J30" i="15"/>
  <c r="H24" i="15"/>
  <c r="K30" i="15"/>
  <c r="BK30" i="15" s="1"/>
  <c r="BK34" i="15" s="1"/>
  <c r="AM28" i="15"/>
  <c r="U28" i="15"/>
  <c r="R30" i="15"/>
  <c r="BJ30" i="15" s="1"/>
  <c r="BJ34" i="15" s="1"/>
  <c r="AA28" i="15"/>
  <c r="H28" i="15"/>
  <c r="AG26" i="15"/>
  <c r="U24" i="15"/>
  <c r="T30" i="15"/>
  <c r="AA24" i="15"/>
  <c r="AG24" i="15"/>
  <c r="AG28" i="15"/>
  <c r="AM26" i="15"/>
  <c r="U26" i="15"/>
  <c r="AA26" i="15"/>
  <c r="AM24" i="15"/>
  <c r="H26" i="15"/>
  <c r="BF30" i="15"/>
  <c r="BE30" i="15"/>
  <c r="O30" i="14"/>
  <c r="P30" i="14"/>
  <c r="M30" i="14"/>
  <c r="W30" i="14"/>
  <c r="Z30" i="14"/>
  <c r="U26" i="14"/>
  <c r="H24" i="14"/>
  <c r="H26" i="14"/>
  <c r="U28" i="14"/>
  <c r="AM28" i="14"/>
  <c r="AA26" i="14"/>
  <c r="AA24" i="14"/>
  <c r="AM26" i="14"/>
  <c r="AG28" i="14"/>
  <c r="H28" i="14"/>
  <c r="U24" i="14"/>
  <c r="AG24" i="14"/>
  <c r="AG26" i="14"/>
  <c r="AA28" i="14"/>
  <c r="AM24" i="14"/>
  <c r="T30" i="14"/>
  <c r="U30" i="14"/>
  <c r="BK30" i="14" s="1"/>
  <c r="BK34" i="14" s="1"/>
  <c r="R30" i="14"/>
  <c r="BI30" i="18"/>
  <c r="BI34" i="18" s="1"/>
  <c r="U24" i="13"/>
  <c r="AM28" i="13"/>
  <c r="AM24" i="13"/>
  <c r="AG26" i="13"/>
  <c r="AM26" i="13"/>
  <c r="U26" i="13"/>
  <c r="AG24" i="13"/>
  <c r="H26" i="13"/>
  <c r="AA26" i="13"/>
  <c r="K30" i="13"/>
  <c r="BK30" i="13" s="1"/>
  <c r="BK34" i="13" s="1"/>
  <c r="J30" i="13"/>
  <c r="BE30" i="13" s="1"/>
  <c r="H30" i="13"/>
  <c r="BD30" i="13" s="1"/>
  <c r="BE19" i="12"/>
  <c r="AG30" i="12"/>
  <c r="AN30" i="12"/>
  <c r="V65" i="12"/>
  <c r="AR63" i="12"/>
  <c r="V61" i="12"/>
  <c r="AH67" i="12"/>
  <c r="AH63" i="12"/>
  <c r="V67" i="12"/>
  <c r="I61" i="12"/>
  <c r="AR69" i="12"/>
  <c r="AH69" i="12"/>
  <c r="AR65" i="12"/>
  <c r="V63" i="12"/>
  <c r="I67" i="12"/>
  <c r="AR61" i="12"/>
  <c r="V69" i="12"/>
  <c r="AH65" i="12"/>
  <c r="I63" i="12"/>
  <c r="AR67" i="12"/>
  <c r="I65" i="12"/>
  <c r="AH61" i="12"/>
  <c r="I69" i="12"/>
  <c r="V53" i="12"/>
  <c r="AR51" i="12"/>
  <c r="V49" i="12"/>
  <c r="AH45" i="12"/>
  <c r="AB6" i="12"/>
  <c r="AR49" i="12"/>
  <c r="V51" i="12"/>
  <c r="AH53" i="12"/>
  <c r="V47" i="12"/>
  <c r="AH51" i="12"/>
  <c r="I49" i="12"/>
  <c r="AR47" i="12"/>
  <c r="V45" i="12"/>
  <c r="AR45" i="12"/>
  <c r="I53" i="12"/>
  <c r="I47" i="12"/>
  <c r="AH49" i="12"/>
  <c r="I51" i="12"/>
  <c r="AH47" i="12"/>
  <c r="AR53" i="12"/>
  <c r="I45" i="12"/>
  <c r="R6" i="12"/>
  <c r="H6" i="12"/>
  <c r="BE21" i="12"/>
  <c r="BD21" i="12"/>
  <c r="M6" i="12"/>
  <c r="W6" i="12"/>
  <c r="BD19" i="12"/>
  <c r="AJ30" i="12"/>
  <c r="AL30" i="12"/>
  <c r="BF30" i="16" l="1"/>
  <c r="BK30" i="16"/>
  <c r="BK34" i="16" s="1"/>
  <c r="U30" i="17"/>
  <c r="BK30" i="17" s="1"/>
  <c r="BK34" i="17" s="1"/>
  <c r="T30" i="17"/>
  <c r="R30" i="17"/>
  <c r="BJ30" i="16"/>
  <c r="BJ34" i="16" s="1"/>
  <c r="BE30" i="16"/>
  <c r="BI30" i="16" s="1"/>
  <c r="BI34" i="16" s="1"/>
  <c r="BD30" i="15"/>
  <c r="BI30" i="15" s="1"/>
  <c r="BI34" i="15" s="1"/>
  <c r="BJ30" i="14"/>
  <c r="BJ34" i="14" s="1"/>
  <c r="BE30" i="14"/>
  <c r="BD30" i="14"/>
  <c r="BF30" i="14"/>
  <c r="BJ30" i="13"/>
  <c r="BJ34" i="13" s="1"/>
  <c r="BF30" i="13"/>
  <c r="BI30" i="13"/>
  <c r="BI34" i="13" s="1"/>
  <c r="BE13" i="12"/>
  <c r="BE9" i="12"/>
  <c r="BE17" i="12"/>
  <c r="BD13" i="12"/>
  <c r="AQ13" i="12" s="1"/>
  <c r="BD17" i="12"/>
  <c r="AQ17" i="12" s="1"/>
  <c r="BE11" i="12"/>
  <c r="BD9" i="12"/>
  <c r="AQ9" i="12" s="1"/>
  <c r="BE30" i="17" l="1"/>
  <c r="BJ30" i="17"/>
  <c r="BJ34" i="17" s="1"/>
  <c r="BD30" i="17"/>
  <c r="BF30" i="17"/>
  <c r="BI30" i="14"/>
  <c r="BI34" i="14" s="1"/>
  <c r="BF17" i="12"/>
  <c r="BB13" i="12"/>
  <c r="BB9" i="12"/>
  <c r="BD11" i="12"/>
  <c r="AQ11" i="12" s="1"/>
  <c r="BB17" i="12"/>
  <c r="BE15" i="12"/>
  <c r="BD15" i="12"/>
  <c r="AQ15" i="12" s="1"/>
  <c r="BI30" i="17" l="1"/>
  <c r="BI34" i="17" s="1"/>
  <c r="BF13" i="12"/>
  <c r="BF9" i="12"/>
  <c r="BF11" i="12"/>
  <c r="BB11" i="12"/>
  <c r="AZ11" i="12" l="1"/>
  <c r="M23" i="12" s="1"/>
  <c r="AZ17" i="12"/>
  <c r="BF15" i="12"/>
  <c r="AZ15" i="12" s="1"/>
  <c r="BB15" i="12"/>
  <c r="AZ13" i="12" l="1"/>
  <c r="AZ9" i="12"/>
  <c r="O30" i="12"/>
  <c r="M30" i="12"/>
  <c r="P30" i="12"/>
  <c r="W23" i="12"/>
  <c r="R23" i="12"/>
  <c r="AB23" i="12"/>
  <c r="Z30" i="12" l="1"/>
  <c r="Y30" i="12"/>
  <c r="W30" i="12"/>
  <c r="AA28" i="12"/>
  <c r="AG26" i="12"/>
  <c r="AM24" i="12"/>
  <c r="H24" i="12"/>
  <c r="H23" i="12"/>
  <c r="AM28" i="12"/>
  <c r="H28" i="12"/>
  <c r="U26" i="12"/>
  <c r="AA24" i="12"/>
  <c r="AG28" i="12"/>
  <c r="AM26" i="12"/>
  <c r="H26" i="12"/>
  <c r="U24" i="12"/>
  <c r="AG24" i="12"/>
  <c r="U28" i="12"/>
  <c r="AA26" i="12"/>
  <c r="AB30" i="12"/>
  <c r="AE30" i="12"/>
  <c r="AD30" i="12"/>
  <c r="U30" i="12"/>
  <c r="T30" i="12"/>
  <c r="R30" i="12"/>
  <c r="H30" i="12" l="1"/>
  <c r="K30" i="12"/>
  <c r="BK30" i="12" s="1"/>
  <c r="BK34" i="12" s="1"/>
  <c r="J30" i="12"/>
  <c r="BF30" i="12" l="1"/>
  <c r="BE30" i="12"/>
  <c r="BJ30" i="12"/>
  <c r="BJ34" i="12" s="1"/>
  <c r="BD30" i="12"/>
  <c r="BI30" i="12" l="1"/>
  <c r="BI34" i="12" s="1"/>
  <c r="AE15" i="3" l="1"/>
  <c r="AB15" i="3"/>
  <c r="AD15" i="3" l="1"/>
  <c r="U11" i="3" l="1"/>
  <c r="R11" i="3"/>
  <c r="AJ9" i="3"/>
  <c r="AG9" i="3"/>
  <c r="Z13" i="3"/>
  <c r="W13" i="3"/>
  <c r="AJ17" i="3"/>
  <c r="AB19" i="3" s="1"/>
  <c r="AG17" i="3"/>
  <c r="P9" i="3"/>
  <c r="H11" i="3" s="1"/>
  <c r="M9" i="3"/>
  <c r="AJ15" i="3"/>
  <c r="AG15" i="3"/>
  <c r="U9" i="3"/>
  <c r="R9" i="3"/>
  <c r="AE11" i="3"/>
  <c r="AB11" i="3"/>
  <c r="AJ13" i="3"/>
  <c r="AG13" i="3"/>
  <c r="Z11" i="3"/>
  <c r="W11" i="3"/>
  <c r="AE9" i="3"/>
  <c r="AB9" i="3"/>
  <c r="AJ11" i="3"/>
  <c r="AG11" i="3"/>
  <c r="AE13" i="3"/>
  <c r="AB13" i="3"/>
  <c r="Z9" i="3"/>
  <c r="W9" i="3"/>
  <c r="I80" i="3"/>
  <c r="Y11" i="3" l="1"/>
  <c r="AI11" i="3"/>
  <c r="V65" i="3"/>
  <c r="AH71" i="3"/>
  <c r="AH54" i="3"/>
  <c r="AH80" i="3"/>
  <c r="AR52" i="3"/>
  <c r="AR67" i="3"/>
  <c r="V61" i="3"/>
  <c r="AR71" i="3"/>
  <c r="AR76" i="3"/>
  <c r="AH50" i="3"/>
  <c r="AH63" i="3"/>
  <c r="AR46" i="3"/>
  <c r="V52" i="3"/>
  <c r="V78" i="3"/>
  <c r="V46" i="3"/>
  <c r="AH56" i="3"/>
  <c r="AH76" i="3"/>
  <c r="AH67" i="3"/>
  <c r="AR48" i="3"/>
  <c r="I78" i="3"/>
  <c r="V63" i="3"/>
  <c r="AR78" i="3"/>
  <c r="AH46" i="3"/>
  <c r="AH69" i="3"/>
  <c r="V80" i="3"/>
  <c r="I50" i="3"/>
  <c r="I61" i="3"/>
  <c r="AH78" i="3"/>
  <c r="AR63" i="3"/>
  <c r="AH65" i="3"/>
  <c r="AR56" i="3"/>
  <c r="AH52" i="3"/>
  <c r="V67" i="3"/>
  <c r="I63" i="3"/>
  <c r="AH61" i="3"/>
  <c r="AR80" i="3"/>
  <c r="AR65" i="3"/>
  <c r="AH48" i="3"/>
  <c r="AR50" i="3"/>
  <c r="I52" i="3"/>
  <c r="I76" i="3"/>
  <c r="AI15" i="3"/>
  <c r="AI13" i="3"/>
  <c r="AD9" i="3"/>
  <c r="AD13" i="3"/>
  <c r="Y9" i="3"/>
  <c r="T11" i="3"/>
  <c r="AI9" i="3"/>
  <c r="Y13" i="3"/>
  <c r="AI17" i="3"/>
  <c r="O9" i="3"/>
  <c r="K11" i="3"/>
  <c r="J11" i="3" s="1"/>
  <c r="T9" i="3"/>
  <c r="AD11" i="3"/>
  <c r="V48" i="3"/>
  <c r="I69" i="3"/>
  <c r="I65" i="3"/>
  <c r="V71" i="3"/>
  <c r="V54" i="3"/>
  <c r="I56" i="3"/>
  <c r="V76" i="3"/>
  <c r="I71" i="3"/>
  <c r="AR69" i="3"/>
  <c r="V69" i="3"/>
  <c r="I67" i="3"/>
  <c r="AR61" i="3"/>
  <c r="V56" i="3"/>
  <c r="AR54" i="3"/>
  <c r="I54" i="3"/>
  <c r="V50" i="3"/>
  <c r="I48" i="3"/>
  <c r="I46" i="3"/>
  <c r="B24" i="3"/>
  <c r="BF21" i="3"/>
  <c r="BE21" i="3"/>
  <c r="BD21" i="3"/>
  <c r="BB21" i="3"/>
  <c r="K19" i="3"/>
  <c r="AE19" i="3"/>
  <c r="AD19" i="3" s="1"/>
  <c r="R17" i="3"/>
  <c r="W19" i="3"/>
  <c r="Z19" i="3"/>
  <c r="W17" i="3"/>
  <c r="Z17" i="3"/>
  <c r="P15" i="3"/>
  <c r="R19" i="3"/>
  <c r="U19" i="3"/>
  <c r="U17" i="3"/>
  <c r="R15" i="3"/>
  <c r="U15" i="3"/>
  <c r="M19" i="3"/>
  <c r="P19" i="3"/>
  <c r="M17" i="3"/>
  <c r="M15" i="3"/>
  <c r="P13" i="3"/>
  <c r="AS11" i="3"/>
  <c r="H19" i="3"/>
  <c r="H17" i="3"/>
  <c r="K17" i="3"/>
  <c r="H15" i="3"/>
  <c r="H13" i="3"/>
  <c r="K13" i="3"/>
  <c r="J13" i="3" s="1"/>
  <c r="AS9" i="3"/>
  <c r="AG6" i="3"/>
  <c r="AB6" i="3"/>
  <c r="W6" i="3"/>
  <c r="R6" i="3"/>
  <c r="M6" i="3"/>
  <c r="H6" i="3"/>
  <c r="B6" i="3"/>
  <c r="T19" i="3" l="1"/>
  <c r="T17" i="3"/>
  <c r="J19" i="3"/>
  <c r="BD19" i="3" s="1"/>
  <c r="O15" i="3"/>
  <c r="O19" i="3"/>
  <c r="Y17" i="3"/>
  <c r="J17" i="3"/>
  <c r="AU13" i="3"/>
  <c r="T15" i="3"/>
  <c r="Y19" i="3"/>
  <c r="BE11" i="3"/>
  <c r="AU19" i="3"/>
  <c r="AS19" i="3"/>
  <c r="BD11" i="3"/>
  <c r="AS15" i="3"/>
  <c r="AS17" i="3"/>
  <c r="AU11" i="3"/>
  <c r="AW11" i="3" s="1"/>
  <c r="P17" i="3"/>
  <c r="O17" i="3" s="1"/>
  <c r="K15" i="3"/>
  <c r="M13" i="3"/>
  <c r="O13" i="3" s="1"/>
  <c r="AU9" i="3"/>
  <c r="AW9" i="3" s="1"/>
  <c r="AU17" i="3" l="1"/>
  <c r="AU15" i="3"/>
  <c r="AW15" i="3" s="1"/>
  <c r="J15" i="3"/>
  <c r="BD9" i="3"/>
  <c r="BE13" i="3"/>
  <c r="BE17" i="3"/>
  <c r="BD13" i="3"/>
  <c r="BD17" i="3"/>
  <c r="AQ11" i="3"/>
  <c r="BE19" i="3"/>
  <c r="AQ19" i="3" s="1"/>
  <c r="BE9" i="3"/>
  <c r="AW17" i="3"/>
  <c r="AS13" i="3"/>
  <c r="AW13" i="3" s="1"/>
  <c r="AW19" i="3"/>
  <c r="AQ17" i="3" l="1"/>
  <c r="BF17" i="3" s="1"/>
  <c r="AQ13" i="3"/>
  <c r="BF13" i="3" s="1"/>
  <c r="AQ9" i="3"/>
  <c r="BB9" i="3" s="1"/>
  <c r="BB19" i="3"/>
  <c r="BF19" i="3"/>
  <c r="BB11" i="3"/>
  <c r="BF11" i="3"/>
  <c r="BD15" i="3"/>
  <c r="BE15" i="3"/>
  <c r="BB17" i="3" l="1"/>
  <c r="BB13" i="3"/>
  <c r="BF9" i="3"/>
  <c r="AZ9" i="3" s="1"/>
  <c r="AQ15" i="3"/>
  <c r="BF15" i="3" s="1"/>
  <c r="AZ15" i="3" s="1"/>
  <c r="AZ17" i="3"/>
  <c r="AZ11" i="3"/>
  <c r="AZ19" i="3"/>
  <c r="BB15" i="3" l="1"/>
  <c r="AZ13" i="3"/>
  <c r="AM26" i="3" s="1"/>
  <c r="AM24" i="3" l="1"/>
  <c r="U26" i="3"/>
  <c r="AG28" i="3"/>
  <c r="H24" i="3"/>
  <c r="AA28" i="3"/>
  <c r="AG26" i="3"/>
  <c r="AG24" i="3"/>
  <c r="H28" i="3"/>
  <c r="AM28" i="3"/>
  <c r="AA24" i="3"/>
  <c r="AA26" i="3"/>
  <c r="H26" i="3"/>
  <c r="U24" i="3"/>
  <c r="U28" i="3"/>
</calcChain>
</file>

<file path=xl/sharedStrings.xml><?xml version="1.0" encoding="utf-8"?>
<sst xmlns="http://schemas.openxmlformats.org/spreadsheetml/2006/main" count="670" uniqueCount="186">
  <si>
    <t>組</t>
    <rPh sb="0" eb="1">
      <t>クミ</t>
    </rPh>
    <phoneticPr fontId="4"/>
  </si>
  <si>
    <t>日程</t>
    <rPh sb="0" eb="2">
      <t>ニッテイ</t>
    </rPh>
    <phoneticPr fontId="4"/>
  </si>
  <si>
    <t>A　組</t>
    <rPh sb="2" eb="3">
      <t>クミ</t>
    </rPh>
    <phoneticPr fontId="4"/>
  </si>
  <si>
    <t>B　組</t>
    <rPh sb="2" eb="3">
      <t>クミ</t>
    </rPh>
    <phoneticPr fontId="4"/>
  </si>
  <si>
    <t>C　組</t>
    <rPh sb="2" eb="3">
      <t>クミ</t>
    </rPh>
    <phoneticPr fontId="4"/>
  </si>
  <si>
    <t>Ｅ　組</t>
    <rPh sb="2" eb="3">
      <t>クミ</t>
    </rPh>
    <phoneticPr fontId="4"/>
  </si>
  <si>
    <t>Ｆ　組</t>
    <rPh sb="2" eb="3">
      <t>クミ</t>
    </rPh>
    <phoneticPr fontId="4"/>
  </si>
  <si>
    <t>※ コート幹事：組内の結果集計、本部に最終確認を行う</t>
    <rPh sb="5" eb="7">
      <t>カンジ</t>
    </rPh>
    <rPh sb="8" eb="9">
      <t>クミ</t>
    </rPh>
    <rPh sb="9" eb="10">
      <t>ナイ</t>
    </rPh>
    <rPh sb="11" eb="13">
      <t>ケッカ</t>
    </rPh>
    <rPh sb="13" eb="15">
      <t>シュウケイ</t>
    </rPh>
    <rPh sb="16" eb="18">
      <t>ホンブ</t>
    </rPh>
    <rPh sb="19" eb="21">
      <t>サイシュウ</t>
    </rPh>
    <rPh sb="21" eb="23">
      <t>カクニン</t>
    </rPh>
    <rPh sb="24" eb="25">
      <t>オコナ</t>
    </rPh>
    <phoneticPr fontId="4"/>
  </si>
  <si>
    <t xml:space="preserve"> コート幹事</t>
    <rPh sb="4" eb="6">
      <t>カンジ</t>
    </rPh>
    <phoneticPr fontId="4"/>
  </si>
  <si>
    <t>　　和田橋駐車場係：チーム３名、８時集合駐車場整理を行う</t>
    <rPh sb="2" eb="4">
      <t>ワダ</t>
    </rPh>
    <rPh sb="4" eb="5">
      <t>バシ</t>
    </rPh>
    <rPh sb="5" eb="7">
      <t>チュウシャ</t>
    </rPh>
    <rPh sb="7" eb="8">
      <t>ジョウ</t>
    </rPh>
    <rPh sb="8" eb="9">
      <t>カカ</t>
    </rPh>
    <rPh sb="14" eb="15">
      <t>メイ</t>
    </rPh>
    <rPh sb="17" eb="18">
      <t>ジ</t>
    </rPh>
    <rPh sb="18" eb="20">
      <t>シュウゴウ</t>
    </rPh>
    <rPh sb="20" eb="22">
      <t>チュウシャ</t>
    </rPh>
    <rPh sb="22" eb="23">
      <t>ジョウ</t>
    </rPh>
    <rPh sb="23" eb="25">
      <t>セイリ</t>
    </rPh>
    <rPh sb="26" eb="27">
      <t>オコナ</t>
    </rPh>
    <phoneticPr fontId="4"/>
  </si>
  <si>
    <t>※ 予備日は、中止となった日の試合をそのまま予備日に行う。</t>
    <rPh sb="2" eb="5">
      <t>ヨビビ</t>
    </rPh>
    <phoneticPr fontId="4"/>
  </si>
  <si>
    <t>※菊池Ｇ：８：００開錠</t>
    <rPh sb="1" eb="3">
      <t>キクチ</t>
    </rPh>
    <rPh sb="9" eb="11">
      <t>カイジョウ</t>
    </rPh>
    <phoneticPr fontId="4"/>
  </si>
  <si>
    <t>Ｄ　組</t>
    <rPh sb="2" eb="3">
      <t>クミ</t>
    </rPh>
    <phoneticPr fontId="4"/>
  </si>
  <si>
    <t>Ｇ　組</t>
    <rPh sb="2" eb="3">
      <t>クミ</t>
    </rPh>
    <phoneticPr fontId="4"/>
  </si>
  <si>
    <t>Ａ</t>
    <phoneticPr fontId="4"/>
  </si>
  <si>
    <t>和田橋　A</t>
    <rPh sb="0" eb="2">
      <t>ワダ</t>
    </rPh>
    <rPh sb="2" eb="3">
      <t>バシ</t>
    </rPh>
    <phoneticPr fontId="4"/>
  </si>
  <si>
    <t>会場</t>
    <rPh sb="0" eb="2">
      <t>カイジョウ</t>
    </rPh>
    <phoneticPr fontId="4"/>
  </si>
  <si>
    <t>計算テーブル</t>
    <rPh sb="0" eb="2">
      <t>ケイサン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</si>
  <si>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</si>
  <si>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</si>
  <si>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</si>
  <si>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</si>
  <si>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</si>
  <si>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○</t>
    <phoneticPr fontId="4"/>
  </si>
  <si>
    <t>△</t>
    <phoneticPr fontId="4"/>
  </si>
  <si>
    <t>注）</t>
    <rPh sb="0" eb="1">
      <t>チュウ</t>
    </rPh>
    <phoneticPr fontId="4"/>
  </si>
  <si>
    <t>１．    勝ち点は、勝ち＝３、引き分け＝１、負け＝０　とする</t>
  </si>
  <si>
    <t>２．    順位は、勝ち点、得失点差、総得点、当該チームの勝敗の順で決定する。</t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</si>
  <si>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</si>
  <si>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4"/>
  </si>
  <si>
    <t>５．    ３位のチームは７位チームとの対戦成績を除いての結果で表記する。</t>
    <rPh sb="7" eb="8">
      <t>イ</t>
    </rPh>
    <rPh sb="14" eb="15">
      <t>イ</t>
    </rPh>
    <rPh sb="20" eb="22">
      <t>タイセン</t>
    </rPh>
    <rPh sb="22" eb="24">
      <t>セイセキ</t>
    </rPh>
    <rPh sb="25" eb="26">
      <t>ノゾ</t>
    </rPh>
    <rPh sb="29" eb="31">
      <t>ケッカ</t>
    </rPh>
    <rPh sb="32" eb="34">
      <t>ヒョウキ</t>
    </rPh>
    <phoneticPr fontId="4"/>
  </si>
  <si>
    <t>審判（予備審あり）</t>
    <rPh sb="0" eb="2">
      <t>シンパン</t>
    </rPh>
    <rPh sb="3" eb="5">
      <t>ヨビ</t>
    </rPh>
    <rPh sb="5" eb="6">
      <t>シン</t>
    </rPh>
    <phoneticPr fontId="4"/>
  </si>
  <si>
    <t>主審</t>
    <rPh sb="0" eb="2">
      <t>シュシン</t>
    </rPh>
    <phoneticPr fontId="4"/>
  </si>
  <si>
    <t>副審</t>
    <rPh sb="0" eb="2">
      <t>フクシン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</si>
  <si>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</si>
  <si>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</si>
  <si>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</si>
  <si>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</si>
  <si>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</si>
  <si>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</si>
  <si>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１位</t>
    <rPh sb="1" eb="2">
      <t>イ</t>
    </rPh>
    <phoneticPr fontId="4"/>
  </si>
  <si>
    <t>勝点</t>
    <rPh sb="0" eb="1">
      <t>カチ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</si>
  <si>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</si>
  <si>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得失</t>
    <rPh sb="0" eb="2">
      <t>トクシツ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</si>
  <si>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</si>
  <si>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</si>
  <si>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/>
  </si>
  <si>
    <t>組</t>
  </si>
  <si>
    <t>菊地G</t>
    <rPh sb="0" eb="2">
      <t>キクチ</t>
    </rPh>
    <phoneticPr fontId="4"/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</si>
  <si>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</si>
  <si>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</si>
  <si>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</si>
  <si>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</si>
  <si>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</si>
  <si>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</si>
  <si>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</si>
  <si>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</si>
  <si>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</si>
  <si>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</si>
  <si>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</si>
  <si>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</si>
  <si>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</si>
  <si>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</si>
  <si>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</si>
  <si>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審判（予備審あり）</t>
  </si>
  <si>
    <t>主審・予備審</t>
    <rPh sb="3" eb="5">
      <t>ヨビ</t>
    </rPh>
    <rPh sb="5" eb="6">
      <t>シン</t>
    </rPh>
    <phoneticPr fontId="4"/>
  </si>
  <si>
    <t>副審</t>
  </si>
  <si>
    <t>①</t>
  </si>
  <si>
    <t>９：００</t>
    <phoneticPr fontId="28"/>
  </si>
  <si>
    <t>②</t>
  </si>
  <si>
    <t>１０：００</t>
    <phoneticPr fontId="28"/>
  </si>
  <si>
    <t>③</t>
  </si>
  <si>
    <t>１１：００</t>
    <phoneticPr fontId="28"/>
  </si>
  <si>
    <t>④</t>
  </si>
  <si>
    <t>１２：００</t>
    <phoneticPr fontId="28"/>
  </si>
  <si>
    <t>⑤</t>
  </si>
  <si>
    <t>１３：００</t>
    <phoneticPr fontId="28"/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</si>
  <si>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8"/>
  </si>
  <si>
    <t>第３７回高崎市少年サッカーリーグ　兼　第１４回J：COM群馬杯組合せ</t>
    <rPh sb="0" eb="1">
      <t>ダイ</t>
    </rPh>
    <rPh sb="3" eb="4">
      <t>カイ</t>
    </rPh>
    <rPh sb="4" eb="6">
      <t>タカサキ</t>
    </rPh>
    <rPh sb="6" eb="7">
      <t>シ</t>
    </rPh>
    <rPh sb="7" eb="9">
      <t>ショウネン</t>
    </rPh>
    <rPh sb="17" eb="18">
      <t>カ</t>
    </rPh>
    <rPh sb="19" eb="20">
      <t>ダイ</t>
    </rPh>
    <rPh sb="22" eb="23">
      <t>カイ</t>
    </rPh>
    <rPh sb="28" eb="30">
      <t>グンマ</t>
    </rPh>
    <rPh sb="30" eb="31">
      <t>ハイ</t>
    </rPh>
    <rPh sb="31" eb="33">
      <t>クミアワ</t>
    </rPh>
    <phoneticPr fontId="4"/>
  </si>
  <si>
    <t>　２月２日（土）、和田Ａ</t>
    <rPh sb="2" eb="3">
      <t>ツキ</t>
    </rPh>
    <rPh sb="4" eb="5">
      <t>ヒ</t>
    </rPh>
    <rPh sb="6" eb="7">
      <t>ド</t>
    </rPh>
    <phoneticPr fontId="4"/>
  </si>
  <si>
    <t>　２月２日（土）、和田B</t>
    <rPh sb="2" eb="3">
      <t>ツキ</t>
    </rPh>
    <rPh sb="4" eb="5">
      <t>ヒ</t>
    </rPh>
    <rPh sb="6" eb="7">
      <t>ド</t>
    </rPh>
    <phoneticPr fontId="4"/>
  </si>
  <si>
    <t>　２月２日（土）、和田C</t>
    <rPh sb="2" eb="3">
      <t>ツキ</t>
    </rPh>
    <rPh sb="4" eb="5">
      <t>ヒ</t>
    </rPh>
    <rPh sb="6" eb="7">
      <t>ド</t>
    </rPh>
    <phoneticPr fontId="4"/>
  </si>
  <si>
    <t>　２月 ３日（日）、菊地Ａ</t>
    <rPh sb="2" eb="3">
      <t>ツキ</t>
    </rPh>
    <rPh sb="5" eb="6">
      <t>ヒ</t>
    </rPh>
    <rPh sb="7" eb="8">
      <t>ニチ</t>
    </rPh>
    <phoneticPr fontId="4"/>
  </si>
  <si>
    <t>　　　　３日（日）、和田Ａ</t>
    <rPh sb="5" eb="6">
      <t>ヒ</t>
    </rPh>
    <rPh sb="7" eb="8">
      <t>ヒ</t>
    </rPh>
    <phoneticPr fontId="4"/>
  </si>
  <si>
    <t>　　　　３日（日）、和田B</t>
    <rPh sb="5" eb="6">
      <t>ヒ</t>
    </rPh>
    <rPh sb="7" eb="8">
      <t>ヒ</t>
    </rPh>
    <phoneticPr fontId="4"/>
  </si>
  <si>
    <t>　　　　３日（日）、和田C</t>
    <rPh sb="5" eb="6">
      <t>ヒ</t>
    </rPh>
    <rPh sb="7" eb="8">
      <t>ヒ</t>
    </rPh>
    <phoneticPr fontId="4"/>
  </si>
  <si>
    <t>　　　　９日（土）、菊地Ａ</t>
    <rPh sb="5" eb="6">
      <t>ヒ</t>
    </rPh>
    <rPh sb="7" eb="8">
      <t>ツチ</t>
    </rPh>
    <phoneticPr fontId="4"/>
  </si>
  <si>
    <t>　　　　９日（土）、和田Ａ</t>
    <rPh sb="5" eb="6">
      <t>ヒ</t>
    </rPh>
    <rPh sb="7" eb="8">
      <t>ツチ</t>
    </rPh>
    <phoneticPr fontId="4"/>
  </si>
  <si>
    <t>　</t>
    <phoneticPr fontId="4"/>
  </si>
  <si>
    <t>　　</t>
    <phoneticPr fontId="4"/>
  </si>
  <si>
    <t>予備　１０日、　１１日</t>
    <rPh sb="5" eb="6">
      <t>ニチ</t>
    </rPh>
    <phoneticPr fontId="4"/>
  </si>
  <si>
    <t>予備　９日、１１日</t>
    <rPh sb="8" eb="9">
      <t>ニチ</t>
    </rPh>
    <phoneticPr fontId="4"/>
  </si>
  <si>
    <t>予備　９日、１１日</t>
    <phoneticPr fontId="4"/>
  </si>
  <si>
    <t>予備　１０日（日）、和田B</t>
    <rPh sb="7" eb="8">
      <t>ニチ</t>
    </rPh>
    <phoneticPr fontId="4"/>
  </si>
  <si>
    <t>１</t>
    <phoneticPr fontId="4"/>
  </si>
  <si>
    <t>片岡小ＳＳＳ</t>
    <rPh sb="0" eb="2">
      <t>カタオカ</t>
    </rPh>
    <rPh sb="2" eb="3">
      <t>ショウ</t>
    </rPh>
    <phoneticPr fontId="4"/>
  </si>
  <si>
    <t>城山FC</t>
    <rPh sb="0" eb="2">
      <t>シロヤマ</t>
    </rPh>
    <phoneticPr fontId="4"/>
  </si>
  <si>
    <t>２</t>
    <phoneticPr fontId="4"/>
  </si>
  <si>
    <t>倉賀野FC</t>
    <rPh sb="0" eb="3">
      <t>クラガノ</t>
    </rPh>
    <phoneticPr fontId="4"/>
  </si>
  <si>
    <t xml:space="preserve"> 駐車場係（３日）</t>
    <phoneticPr fontId="4"/>
  </si>
  <si>
    <t>３</t>
    <phoneticPr fontId="4"/>
  </si>
  <si>
    <t>西FC</t>
    <rPh sb="0" eb="1">
      <t>ニシ</t>
    </rPh>
    <phoneticPr fontId="4"/>
  </si>
  <si>
    <t>妙義JSC</t>
    <rPh sb="0" eb="2">
      <t>ミョウギ</t>
    </rPh>
    <phoneticPr fontId="4"/>
  </si>
  <si>
    <t>４</t>
    <phoneticPr fontId="4"/>
  </si>
  <si>
    <t>六郷SC</t>
    <rPh sb="0" eb="2">
      <t>ロクゴウ</t>
    </rPh>
    <phoneticPr fontId="4"/>
  </si>
  <si>
    <t>ＦＣ国府</t>
    <rPh sb="2" eb="4">
      <t>コクフ</t>
    </rPh>
    <phoneticPr fontId="4"/>
  </si>
  <si>
    <t>インフィニティ西部</t>
    <rPh sb="7" eb="9">
      <t>セイブ</t>
    </rPh>
    <phoneticPr fontId="4"/>
  </si>
  <si>
    <t xml:space="preserve"> 駐車場係（２日）</t>
    <phoneticPr fontId="4"/>
  </si>
  <si>
    <t>５</t>
    <phoneticPr fontId="4"/>
  </si>
  <si>
    <t>ＦＣ中川</t>
    <rPh sb="2" eb="4">
      <t>ナカガワ</t>
    </rPh>
    <phoneticPr fontId="4"/>
  </si>
  <si>
    <t>中居キッカーズ</t>
    <rPh sb="0" eb="2">
      <t>ナカイ</t>
    </rPh>
    <phoneticPr fontId="4"/>
  </si>
  <si>
    <t>ＦＣ片岡</t>
    <rPh sb="2" eb="4">
      <t>カタオカ</t>
    </rPh>
    <phoneticPr fontId="4"/>
  </si>
  <si>
    <t>６</t>
  </si>
  <si>
    <t>寺尾少年SC</t>
    <rPh sb="0" eb="2">
      <t>テラオ</t>
    </rPh>
    <rPh sb="2" eb="4">
      <t>ショウネン</t>
    </rPh>
    <phoneticPr fontId="4"/>
  </si>
  <si>
    <t>　２月 ３日（日）、菊地B</t>
    <rPh sb="2" eb="3">
      <t>ツキ</t>
    </rPh>
    <rPh sb="5" eb="6">
      <t>ヒ</t>
    </rPh>
    <rPh sb="7" eb="8">
      <t>ニチ</t>
    </rPh>
    <phoneticPr fontId="4"/>
  </si>
  <si>
    <t>２月　２日（土）、安中</t>
    <rPh sb="1" eb="2">
      <t>ツキ</t>
    </rPh>
    <rPh sb="4" eb="5">
      <t>ヒ</t>
    </rPh>
    <rPh sb="6" eb="7">
      <t>ド</t>
    </rPh>
    <rPh sb="10" eb="11">
      <t>ナカ</t>
    </rPh>
    <phoneticPr fontId="4"/>
  </si>
  <si>
    <t>　　　　９日（土）、菊地B</t>
    <rPh sb="5" eb="6">
      <t>ヒ</t>
    </rPh>
    <rPh sb="7" eb="8">
      <t>ツチ</t>
    </rPh>
    <phoneticPr fontId="4"/>
  </si>
  <si>
    <t>　　　　９日（土）、安中</t>
    <rPh sb="7" eb="8">
      <t>ツチ</t>
    </rPh>
    <phoneticPr fontId="4"/>
  </si>
  <si>
    <t>予備　１０日（日）、和田C</t>
    <rPh sb="7" eb="8">
      <t>ニチ</t>
    </rPh>
    <phoneticPr fontId="4"/>
  </si>
  <si>
    <t>　予備 １０日、１１日安中</t>
    <rPh sb="1" eb="3">
      <t>ヨビ</t>
    </rPh>
    <rPh sb="6" eb="7">
      <t>ヒ</t>
    </rPh>
    <rPh sb="10" eb="11">
      <t>ニチ</t>
    </rPh>
    <rPh sb="11" eb="13">
      <t>アンナカ</t>
    </rPh>
    <phoneticPr fontId="4"/>
  </si>
  <si>
    <t>　予備 １０日、１２日安中</t>
    <rPh sb="1" eb="3">
      <t>ヨビ</t>
    </rPh>
    <rPh sb="6" eb="7">
      <t>ヒ</t>
    </rPh>
    <rPh sb="10" eb="11">
      <t>ニチ</t>
    </rPh>
    <rPh sb="11" eb="13">
      <t>アンナカ</t>
    </rPh>
    <phoneticPr fontId="4"/>
  </si>
  <si>
    <t>FC長野</t>
    <rPh sb="2" eb="4">
      <t>ナガノ</t>
    </rPh>
    <phoneticPr fontId="4"/>
  </si>
  <si>
    <t>安中SC</t>
    <rPh sb="0" eb="2">
      <t>アンナカ</t>
    </rPh>
    <phoneticPr fontId="4"/>
  </si>
  <si>
    <t>高崎KⅡ</t>
    <rPh sb="0" eb="2">
      <t>タカサキ</t>
    </rPh>
    <phoneticPr fontId="4"/>
  </si>
  <si>
    <t>ゴラッソ高崎ＦＣ</t>
    <rPh sb="4" eb="6">
      <t>タカサキ</t>
    </rPh>
    <phoneticPr fontId="4"/>
  </si>
  <si>
    <t>ＦＣ室田</t>
    <rPh sb="2" eb="4">
      <t>ムロダ</t>
    </rPh>
    <phoneticPr fontId="4"/>
  </si>
  <si>
    <t>FC里見</t>
    <rPh sb="2" eb="4">
      <t>サトミ</t>
    </rPh>
    <phoneticPr fontId="4"/>
  </si>
  <si>
    <t>箕郷ＦＣ</t>
    <rPh sb="0" eb="2">
      <t>ミサト</t>
    </rPh>
    <phoneticPr fontId="4"/>
  </si>
  <si>
    <t>※２月２日、第２試合終了後開会式を行う。（会場：和田橋Ｇ　Ａ組～C組全員参加）</t>
    <rPh sb="2" eb="3">
      <t>ガツ</t>
    </rPh>
    <rPh sb="4" eb="5">
      <t>ニチ</t>
    </rPh>
    <rPh sb="6" eb="7">
      <t>ダイ</t>
    </rPh>
    <rPh sb="8" eb="10">
      <t>シアイ</t>
    </rPh>
    <rPh sb="10" eb="13">
      <t>シュウリョウゴ</t>
    </rPh>
    <rPh sb="13" eb="15">
      <t>カイカイ</t>
    </rPh>
    <rPh sb="15" eb="16">
      <t>シキ</t>
    </rPh>
    <rPh sb="17" eb="18">
      <t>オコ</t>
    </rPh>
    <rPh sb="21" eb="23">
      <t>カイジョウ</t>
    </rPh>
    <rPh sb="24" eb="26">
      <t>ワダ</t>
    </rPh>
    <rPh sb="26" eb="27">
      <t>バシ</t>
    </rPh>
    <rPh sb="30" eb="31">
      <t>クミ</t>
    </rPh>
    <rPh sb="33" eb="34">
      <t>クミ</t>
    </rPh>
    <rPh sb="34" eb="36">
      <t>ゼンイン</t>
    </rPh>
    <rPh sb="36" eb="38">
      <t>サンカ</t>
    </rPh>
    <phoneticPr fontId="4"/>
  </si>
  <si>
    <t>※決勝トーナメントの日程：２月１１日（祝）、１７日（日）、予備日１６日（土）、２３日（土）</t>
    <rPh sb="1" eb="3">
      <t>ケッショウ</t>
    </rPh>
    <rPh sb="10" eb="12">
      <t>ニッテイ</t>
    </rPh>
    <phoneticPr fontId="4"/>
  </si>
  <si>
    <t>※決勝トーナメント：各組上位２チーム及びＡ，Ｂ，C，D，E、F、G組３位チームの内上位２チーム、計１６チーム</t>
    <phoneticPr fontId="4"/>
  </si>
  <si>
    <t>※各組、予選３位の順位決定について、チーム数の異なる（Aが６チーム）ブロック間での順位付けは、最下位チームの成績を削除し、試合数を同数にして勝点、 得失点により決定する。</t>
    <rPh sb="1" eb="2">
      <t>カク</t>
    </rPh>
    <rPh sb="2" eb="3">
      <t>クミ</t>
    </rPh>
    <rPh sb="4" eb="6">
      <t>ヨセン</t>
    </rPh>
    <phoneticPr fontId="4"/>
  </si>
  <si>
    <t xml:space="preserve"> 駐車場係（９日）</t>
    <phoneticPr fontId="4"/>
  </si>
  <si>
    <t>A組 （２日、３日、９日、予１０日、１１日）</t>
    <rPh sb="11" eb="12">
      <t>ニチ</t>
    </rPh>
    <rPh sb="16" eb="17">
      <t>ニチ</t>
    </rPh>
    <phoneticPr fontId="4"/>
  </si>
  <si>
    <t>【　２月　２日（土）】</t>
    <rPh sb="8" eb="9">
      <t>ツチ</t>
    </rPh>
    <phoneticPr fontId="4"/>
  </si>
  <si>
    <t>【　２月　３日（日）】</t>
    <rPh sb="8" eb="9">
      <t>ニチ</t>
    </rPh>
    <phoneticPr fontId="4"/>
  </si>
  <si>
    <t>【　２月９日（土）】</t>
    <rPh sb="7" eb="8">
      <t>ツチ</t>
    </rPh>
    <phoneticPr fontId="4"/>
  </si>
  <si>
    <t>Ｊ・Ｏ　ＦＣ</t>
    <phoneticPr fontId="4"/>
  </si>
  <si>
    <t>B</t>
    <phoneticPr fontId="28"/>
  </si>
  <si>
    <t>和田橋　B</t>
    <rPh sb="0" eb="3">
      <t>ワダバシ</t>
    </rPh>
    <phoneticPr fontId="4"/>
  </si>
  <si>
    <t>中央SS</t>
    <rPh sb="0" eb="2">
      <t>チュウオウ</t>
    </rPh>
    <phoneticPr fontId="4"/>
  </si>
  <si>
    <t>C</t>
    <phoneticPr fontId="28"/>
  </si>
  <si>
    <t>和田橋　C</t>
    <rPh sb="0" eb="3">
      <t>ワダバシ</t>
    </rPh>
    <phoneticPr fontId="4"/>
  </si>
  <si>
    <t>ファナティコス</t>
    <phoneticPr fontId="4"/>
  </si>
  <si>
    <t>北スポーツ</t>
    <rPh sb="0" eb="1">
      <t>キタ</t>
    </rPh>
    <rPh sb="1" eb="2">
      <t>コウホク</t>
    </rPh>
    <phoneticPr fontId="4"/>
  </si>
  <si>
    <t>D</t>
    <phoneticPr fontId="28"/>
  </si>
  <si>
    <t>【　２月　９日（土）】</t>
    <rPh sb="8" eb="9">
      <t>ツチ</t>
    </rPh>
    <phoneticPr fontId="4"/>
  </si>
  <si>
    <t>ブルーボタン</t>
    <phoneticPr fontId="4"/>
  </si>
  <si>
    <t>JOINUS jr FC</t>
    <phoneticPr fontId="4"/>
  </si>
  <si>
    <t>F</t>
    <phoneticPr fontId="28"/>
  </si>
  <si>
    <t>安中G</t>
    <rPh sb="0" eb="2">
      <t>アンナカ</t>
    </rPh>
    <phoneticPr fontId="4"/>
  </si>
  <si>
    <t>E</t>
    <phoneticPr fontId="28"/>
  </si>
  <si>
    <t>（２日、３日、予備日９日）</t>
    <rPh sb="7" eb="10">
      <t>ヨビビ</t>
    </rPh>
    <rPh sb="11" eb="12">
      <t>ニチ</t>
    </rPh>
    <phoneticPr fontId="26"/>
  </si>
  <si>
    <t>（３日、９日、予備日１０日）</t>
    <rPh sb="7" eb="10">
      <t>ヨビビ</t>
    </rPh>
    <rPh sb="12" eb="13">
      <t>ニチ</t>
    </rPh>
    <phoneticPr fontId="26"/>
  </si>
  <si>
    <t>（２日、９日、予備日１０日、１１日）</t>
    <rPh sb="7" eb="10">
      <t>ヨビビ</t>
    </rPh>
    <rPh sb="12" eb="13">
      <t>ニチ</t>
    </rPh>
    <rPh sb="16" eb="17">
      <t>ニチ</t>
    </rPh>
    <phoneticPr fontId="26"/>
  </si>
  <si>
    <t>ＬＥＯＮＩ</t>
    <phoneticPr fontId="4"/>
  </si>
  <si>
    <t>ジェダリスタ</t>
    <phoneticPr fontId="4"/>
  </si>
  <si>
    <t>ＦＣイーグル</t>
    <phoneticPr fontId="4"/>
  </si>
  <si>
    <t>G</t>
    <phoneticPr fontId="28"/>
  </si>
  <si>
    <t>カブラJSC</t>
    <phoneticPr fontId="4"/>
  </si>
  <si>
    <t>PALAISTRA</t>
    <phoneticPr fontId="4"/>
  </si>
  <si>
    <t>ルーヴェン</t>
    <phoneticPr fontId="4"/>
  </si>
  <si>
    <t>豊岡SC</t>
    <rPh sb="0" eb="2">
      <t>トヨオカ</t>
    </rPh>
    <phoneticPr fontId="4"/>
  </si>
  <si>
    <t>山名FC</t>
    <rPh sb="0" eb="2">
      <t>ヤマナ</t>
    </rPh>
    <phoneticPr fontId="4"/>
  </si>
  <si>
    <t>堤ケ岡SC</t>
    <rPh sb="0" eb="1">
      <t>ツツミ</t>
    </rPh>
    <rPh sb="2" eb="3">
      <t>オカ</t>
    </rPh>
    <phoneticPr fontId="4"/>
  </si>
  <si>
    <t>里東ＳＳＳ</t>
    <rPh sb="0" eb="1">
      <t>リ</t>
    </rPh>
    <rPh sb="1" eb="2">
      <t>ヒガシ</t>
    </rPh>
    <phoneticPr fontId="4"/>
  </si>
  <si>
    <t>かみさとＳＣ</t>
    <phoneticPr fontId="4"/>
  </si>
  <si>
    <t>３　位　順　位　表</t>
    <rPh sb="2" eb="3">
      <t>イ</t>
    </rPh>
    <rPh sb="4" eb="5">
      <t>ジュン</t>
    </rPh>
    <rPh sb="6" eb="7">
      <t>クライ</t>
    </rPh>
    <rPh sb="8" eb="9">
      <t>ヒョウ</t>
    </rPh>
    <phoneticPr fontId="4"/>
  </si>
  <si>
    <t>勝　点</t>
    <rPh sb="0" eb="1">
      <t>カチ</t>
    </rPh>
    <rPh sb="2" eb="3">
      <t>テン</t>
    </rPh>
    <phoneticPr fontId="4"/>
  </si>
  <si>
    <t>得　点</t>
    <phoneticPr fontId="4"/>
  </si>
  <si>
    <t>得　失</t>
    <phoneticPr fontId="4"/>
  </si>
  <si>
    <t>順　位</t>
    <rPh sb="0" eb="1">
      <t>ジュン</t>
    </rPh>
    <rPh sb="2" eb="3">
      <t>クライ</t>
    </rPh>
    <phoneticPr fontId="4"/>
  </si>
  <si>
    <t>A組３位</t>
    <rPh sb="1" eb="2">
      <t>クミ</t>
    </rPh>
    <rPh sb="3" eb="4">
      <t>イ</t>
    </rPh>
    <phoneticPr fontId="4"/>
  </si>
  <si>
    <t>B組３位</t>
    <rPh sb="1" eb="2">
      <t>クミ</t>
    </rPh>
    <rPh sb="3" eb="4">
      <t>イ</t>
    </rPh>
    <phoneticPr fontId="4"/>
  </si>
  <si>
    <t>C組３位</t>
    <rPh sb="1" eb="2">
      <t>クミ</t>
    </rPh>
    <rPh sb="3" eb="4">
      <t>イ</t>
    </rPh>
    <phoneticPr fontId="4"/>
  </si>
  <si>
    <t>D組３位</t>
    <rPh sb="1" eb="2">
      <t>クミ</t>
    </rPh>
    <rPh sb="3" eb="4">
      <t>イ</t>
    </rPh>
    <phoneticPr fontId="4"/>
  </si>
  <si>
    <t>E組３位</t>
    <rPh sb="1" eb="2">
      <t>クミ</t>
    </rPh>
    <rPh sb="3" eb="4">
      <t>イ</t>
    </rPh>
    <phoneticPr fontId="4"/>
  </si>
  <si>
    <t>F組３位</t>
    <rPh sb="1" eb="2">
      <t>クミ</t>
    </rPh>
    <rPh sb="3" eb="4">
      <t>イ</t>
    </rPh>
    <phoneticPr fontId="4"/>
  </si>
  <si>
    <t>G組３位</t>
    <rPh sb="1" eb="2">
      <t>クミ</t>
    </rPh>
    <rPh sb="3" eb="4">
      <t>イ</t>
    </rPh>
    <phoneticPr fontId="4"/>
  </si>
  <si>
    <t>チーム</t>
    <phoneticPr fontId="4"/>
  </si>
  <si>
    <t>失　点</t>
    <phoneticPr fontId="4"/>
  </si>
  <si>
    <t>A</t>
    <phoneticPr fontId="28"/>
  </si>
  <si>
    <t>5チームに修正</t>
    <rPh sb="5" eb="7">
      <t>シュウセイ</t>
    </rPh>
    <phoneticPr fontId="4"/>
  </si>
  <si>
    <t>里東ＳＳＳ</t>
    <phoneticPr fontId="26"/>
  </si>
  <si>
    <t>ブルーボタン</t>
    <phoneticPr fontId="26"/>
  </si>
  <si>
    <t>箕郷</t>
    <rPh sb="0" eb="2">
      <t>ミサト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</si>
</sst>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;General;"/>
    <numFmt numFmtId="177" formatCode="h:mm;@"/>
    <numFmt numFmtId="178" formatCode="General;General"/>
  </numFmts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39">
    <xf numFmtId="0" fontId="0" fillId="0" borderId="0" xfId="0">
      <alignment vertical="center"/>
    </xf>
    <xf numFmtId="49" fontId="7" fillId="0" borderId="3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>
      <alignment vertical="center"/>
    </xf>
    <xf numFmtId="49" fontId="10" fillId="0" borderId="3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6" fillId="0" borderId="2" xfId="0" applyNumberFormat="1" applyFont="1" applyBorder="1">
      <alignment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10" fillId="0" borderId="4" xfId="0" applyNumberFormat="1" applyFont="1" applyBorder="1">
      <alignment vertical="center"/>
    </xf>
    <xf numFmtId="49" fontId="9" fillId="0" borderId="4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5" xfId="0" applyNumberFormat="1" applyFont="1" applyBorder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49" fontId="10" fillId="0" borderId="0" xfId="0" applyNumberFormat="1" applyFont="1" applyBorder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2" xfId="0" applyNumberFormat="1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15" fillId="2" borderId="24" xfId="0" applyFont="1" applyFill="1" applyBorder="1" applyAlignment="1" applyProtection="1">
      <alignment horizontal="center" vertical="center" shrinkToFit="1"/>
      <protection hidden="1"/>
    </xf>
    <xf numFmtId="0" fontId="15" fillId="5" borderId="24" xfId="0" applyFont="1" applyFill="1" applyBorder="1" applyAlignment="1" applyProtection="1">
      <alignment horizontal="center" vertical="center" shrinkToFit="1"/>
      <protection hidden="1"/>
    </xf>
    <xf numFmtId="0" fontId="17" fillId="2" borderId="19" xfId="0" applyFont="1" applyFill="1" applyBorder="1" applyAlignment="1" applyProtection="1">
      <alignment horizontal="center" vertical="center" shrinkToFit="1"/>
      <protection hidden="1"/>
    </xf>
    <xf numFmtId="0" fontId="17" fillId="5" borderId="19" xfId="0" applyFont="1" applyFill="1" applyBorder="1" applyAlignment="1" applyProtection="1">
      <alignment horizontal="center" vertical="center" shrinkToFit="1"/>
      <protection hidden="1"/>
    </xf>
    <xf numFmtId="0" fontId="14" fillId="2" borderId="19" xfId="0" applyFont="1" applyFill="1" applyBorder="1" applyAlignment="1">
      <alignment horizontal="center" vertical="center" shrinkToFit="1"/>
    </xf>
    <xf numFmtId="0" fontId="14" fillId="5" borderId="19" xfId="0" applyFont="1" applyFill="1" applyBorder="1" applyAlignment="1">
      <alignment horizontal="center" vertical="center" shrinkToFit="1"/>
    </xf>
    <xf numFmtId="0" fontId="0" fillId="2" borderId="31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19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177" fontId="0" fillId="2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distributed" vertical="center" shrinkToFit="1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2" xfId="0" applyFill="1" applyBorder="1" applyAlignment="1" applyProtection="1">
      <alignment horizontal="center" vertical="center" wrapText="1"/>
    </xf>
    <xf numFmtId="176" fontId="0" fillId="2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8" xfId="0" applyFon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vertical="center" wrapText="1"/>
    </xf>
    <xf numFmtId="176" fontId="0" fillId="2" borderId="0" xfId="0" applyNumberFormat="1" applyFill="1" applyBorder="1" applyAlignment="1">
      <alignment vertical="center" wrapText="1"/>
    </xf>
    <xf numFmtId="176" fontId="0" fillId="2" borderId="0" xfId="0" applyNumberFormat="1" applyFill="1" applyBorder="1" applyAlignment="1">
      <alignment horizontal="left" vertical="center" shrinkToFit="1"/>
    </xf>
    <xf numFmtId="0" fontId="3" fillId="8" borderId="0" xfId="1" applyFill="1">
      <alignment vertical="center"/>
    </xf>
    <xf numFmtId="0" fontId="3" fillId="8" borderId="0" xfId="1" applyFill="1" applyAlignment="1">
      <alignment horizontal="right" vertical="center"/>
    </xf>
    <xf numFmtId="0" fontId="3" fillId="8" borderId="0" xfId="1" applyFill="1" applyAlignment="1">
      <alignment horizontal="left" vertical="center"/>
    </xf>
    <xf numFmtId="0" fontId="3" fillId="8" borderId="0" xfId="1" applyFill="1" applyBorder="1">
      <alignment vertical="center"/>
    </xf>
    <xf numFmtId="0" fontId="3" fillId="8" borderId="0" xfId="1" applyFill="1" applyBorder="1" applyAlignment="1">
      <alignment vertical="center" shrinkToFit="1"/>
    </xf>
    <xf numFmtId="0" fontId="15" fillId="8" borderId="48" xfId="1" applyFont="1" applyFill="1" applyBorder="1" applyAlignment="1" applyProtection="1">
      <alignment horizontal="center" vertical="center" shrinkToFit="1"/>
      <protection hidden="1"/>
    </xf>
    <xf numFmtId="0" fontId="15" fillId="11" borderId="48" xfId="1" applyFont="1" applyFill="1" applyBorder="1" applyAlignment="1" applyProtection="1">
      <alignment horizontal="center" vertical="center" shrinkToFit="1"/>
      <protection hidden="1"/>
    </xf>
    <xf numFmtId="0" fontId="17" fillId="8" borderId="46" xfId="1" applyFont="1" applyFill="1" applyBorder="1" applyAlignment="1" applyProtection="1">
      <alignment horizontal="center" vertical="center" shrinkToFit="1"/>
      <protection hidden="1"/>
    </xf>
    <xf numFmtId="0" fontId="17" fillId="11" borderId="46" xfId="1" applyFont="1" applyFill="1" applyBorder="1" applyAlignment="1" applyProtection="1">
      <alignment horizontal="center" vertical="center" shrinkToFit="1"/>
      <protection hidden="1"/>
    </xf>
    <xf numFmtId="0" fontId="14" fillId="11" borderId="46" xfId="1" applyFont="1" applyFill="1" applyBorder="1" applyAlignment="1">
      <alignment horizontal="center" vertical="center" shrinkToFit="1"/>
    </xf>
    <xf numFmtId="0" fontId="16" fillId="8" borderId="58" xfId="1" applyFont="1" applyFill="1" applyBorder="1" applyAlignment="1">
      <alignment horizontal="center" vertical="center" shrinkToFit="1"/>
    </xf>
    <xf numFmtId="0" fontId="16" fillId="8" borderId="31" xfId="1" applyFont="1" applyFill="1" applyBorder="1">
      <alignment vertical="center"/>
    </xf>
    <xf numFmtId="0" fontId="3" fillId="8" borderId="0" xfId="1" applyFill="1" applyAlignment="1">
      <alignment horizontal="center" vertical="center"/>
    </xf>
    <xf numFmtId="0" fontId="3" fillId="0" borderId="0" xfId="1" applyFill="1" applyBorder="1">
      <alignment vertical="center"/>
    </xf>
    <xf numFmtId="0" fontId="3" fillId="0" borderId="0" xfId="1" applyFill="1" applyBorder="1" applyAlignment="1">
      <alignment vertical="center" shrinkToFit="1"/>
    </xf>
    <xf numFmtId="0" fontId="3" fillId="0" borderId="0" xfId="1" applyFill="1" applyBorder="1" applyAlignment="1">
      <alignment horizontal="center" vertical="center"/>
    </xf>
    <xf numFmtId="0" fontId="3" fillId="0" borderId="3" xfId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vertical="center" wrapText="1" shrinkToFit="1"/>
    </xf>
    <xf numFmtId="176" fontId="3" fillId="0" borderId="0" xfId="1" applyNumberFormat="1" applyFill="1" applyBorder="1" applyAlignment="1">
      <alignment vertical="center" wrapText="1"/>
    </xf>
    <xf numFmtId="176" fontId="3" fillId="0" borderId="0" xfId="1" applyNumberFormat="1" applyFill="1" applyBorder="1" applyAlignment="1">
      <alignment horizontal="justify" vertical="center" wrapText="1" shrinkToFit="1"/>
    </xf>
    <xf numFmtId="0" fontId="3" fillId="0" borderId="0" xfId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horizontal="center" vertical="center" wrapText="1" shrinkToFit="1"/>
    </xf>
    <xf numFmtId="176" fontId="3" fillId="0" borderId="0" xfId="1" applyNumberFormat="1" applyFill="1" applyBorder="1" applyAlignment="1" applyProtection="1">
      <alignment vertical="center" wrapText="1"/>
    </xf>
    <xf numFmtId="176" fontId="3" fillId="0" borderId="0" xfId="1" applyNumberFormat="1" applyFill="1" applyBorder="1" applyAlignment="1" applyProtection="1">
      <alignment horizontal="center" vertical="center" wrapText="1" shrinkToFit="1"/>
    </xf>
    <xf numFmtId="176" fontId="3" fillId="0" borderId="0" xfId="1" applyNumberFormat="1" applyFill="1" applyBorder="1" applyAlignment="1">
      <alignment horizontal="left" vertical="center" wrapText="1" shrinkToFit="1"/>
    </xf>
    <xf numFmtId="176" fontId="3" fillId="8" borderId="0" xfId="1" applyNumberFormat="1" applyFill="1" applyBorder="1" applyAlignment="1">
      <alignment horizontal="center" vertical="center" wrapText="1" shrinkToFit="1"/>
    </xf>
    <xf numFmtId="0" fontId="3" fillId="0" borderId="0" xfId="1" applyFill="1" applyBorder="1" applyAlignment="1">
      <alignment horizontal="left" vertical="center" shrinkToFit="1"/>
    </xf>
    <xf numFmtId="0" fontId="3" fillId="0" borderId="0" xfId="1" applyFill="1" applyBorder="1" applyAlignment="1">
      <alignment horizontal="left" vertical="center"/>
    </xf>
    <xf numFmtId="0" fontId="31" fillId="0" borderId="0" xfId="1" applyFont="1" applyFill="1" applyBorder="1" applyAlignment="1">
      <alignment horizontal="left" vertical="center"/>
    </xf>
    <xf numFmtId="0" fontId="3" fillId="0" borderId="0" xfId="1" applyFill="1" applyBorder="1" applyAlignment="1">
      <alignment vertical="center"/>
    </xf>
    <xf numFmtId="0" fontId="3" fillId="8" borderId="0" xfId="1" applyFill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3" fillId="0" borderId="0" xfId="1" applyFill="1">
      <alignment vertical="center"/>
    </xf>
    <xf numFmtId="0" fontId="3" fillId="0" borderId="0" xfId="1" applyFill="1" applyBorder="1" applyAlignment="1">
      <alignment horizontal="center" vertical="center" shrinkToFit="1"/>
    </xf>
    <xf numFmtId="0" fontId="20" fillId="8" borderId="0" xfId="1" applyFont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right" vertical="center"/>
    </xf>
    <xf numFmtId="0" fontId="3" fillId="8" borderId="0" xfId="1" applyFill="1" applyBorder="1" applyAlignment="1">
      <alignment horizontal="center" vertical="center"/>
    </xf>
    <xf numFmtId="0" fontId="3" fillId="8" borderId="0" xfId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4" fillId="8" borderId="46" xfId="1" applyFont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center" vertical="center"/>
    </xf>
    <xf numFmtId="0" fontId="14" fillId="8" borderId="46" xfId="1" applyFont="1" applyFill="1" applyBorder="1" applyAlignment="1">
      <alignment horizontal="center" vertical="center" shrinkToFit="1"/>
    </xf>
    <xf numFmtId="0" fontId="20" fillId="8" borderId="0" xfId="1" applyFont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right" vertical="center"/>
    </xf>
    <xf numFmtId="0" fontId="3" fillId="0" borderId="0" xfId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8" fillId="0" borderId="3" xfId="2" applyFont="1" applyFill="1" applyBorder="1" applyAlignment="1" applyProtection="1">
      <alignment horizontal="center" vertical="center" wrapText="1" shrinkToFit="1"/>
    </xf>
    <xf numFmtId="0" fontId="38" fillId="0" borderId="0" xfId="2" applyFont="1" applyFill="1" applyBorder="1" applyAlignment="1" applyProtection="1">
      <alignment horizontal="center" vertical="center" wrapText="1" shrinkToFit="1"/>
    </xf>
    <xf numFmtId="0" fontId="14" fillId="8" borderId="46" xfId="1" applyFont="1" applyFill="1" applyBorder="1" applyAlignment="1">
      <alignment horizontal="center" vertical="center" shrinkToFit="1"/>
    </xf>
    <xf numFmtId="49" fontId="36" fillId="0" borderId="1" xfId="0" applyNumberFormat="1" applyFont="1" applyFill="1" applyBorder="1" applyAlignment="1">
      <alignment horizontal="center" vertical="center"/>
    </xf>
    <xf numFmtId="0" fontId="36" fillId="12" borderId="65" xfId="0" applyFont="1" applyFill="1" applyBorder="1" applyAlignment="1">
      <alignment horizontal="center" vertical="center"/>
    </xf>
    <xf numFmtId="49" fontId="36" fillId="12" borderId="3" xfId="0" applyNumberFormat="1" applyFont="1" applyFill="1" applyBorder="1" applyAlignment="1">
      <alignment horizontal="center" vertical="center"/>
    </xf>
    <xf numFmtId="0" fontId="36" fillId="12" borderId="3" xfId="0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12" borderId="66" xfId="0" applyFont="1" applyFill="1" applyBorder="1" applyAlignment="1">
      <alignment horizontal="center" vertical="center"/>
    </xf>
    <xf numFmtId="0" fontId="36" fillId="12" borderId="67" xfId="0" applyFont="1" applyFill="1" applyBorder="1" applyAlignment="1">
      <alignment horizontal="center" vertical="center"/>
    </xf>
    <xf numFmtId="49" fontId="36" fillId="12" borderId="1" xfId="0" applyNumberFormat="1" applyFont="1" applyFill="1" applyBorder="1" applyAlignment="1">
      <alignment horizontal="center" vertical="center"/>
    </xf>
    <xf numFmtId="0" fontId="36" fillId="12" borderId="6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right" vertical="center" shrinkToFit="1"/>
    </xf>
    <xf numFmtId="0" fontId="13" fillId="2" borderId="15" xfId="0" applyFont="1" applyFill="1" applyBorder="1" applyAlignment="1">
      <alignment horizontal="right" vertical="center" shrinkToFit="1"/>
    </xf>
    <xf numFmtId="0" fontId="13" fillId="2" borderId="4" xfId="0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horizontal="right" vertical="center" shrinkToFit="1"/>
    </xf>
    <xf numFmtId="0" fontId="13" fillId="2" borderId="18" xfId="0" applyFont="1" applyFill="1" applyBorder="1" applyAlignment="1">
      <alignment horizontal="right" vertical="center" shrinkToFit="1"/>
    </xf>
    <xf numFmtId="0" fontId="13" fillId="2" borderId="19" xfId="0" applyFont="1" applyFill="1" applyBorder="1" applyAlignment="1">
      <alignment horizontal="right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center" vertical="center" shrinkToFit="1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15" xfId="0" applyNumberFormat="1" applyFill="1" applyBorder="1" applyAlignment="1">
      <alignment horizontal="center" vertical="center" shrinkToFit="1"/>
    </xf>
    <xf numFmtId="176" fontId="0" fillId="2" borderId="16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center" vertical="center" shrinkToFit="1"/>
    </xf>
    <xf numFmtId="176" fontId="0" fillId="2" borderId="20" xfId="0" applyNumberFormat="1" applyFill="1" applyBorder="1" applyAlignment="1">
      <alignment horizontal="center" vertical="center" shrinkToFit="1"/>
    </xf>
    <xf numFmtId="0" fontId="32" fillId="2" borderId="0" xfId="0" applyFont="1" applyFill="1" applyAlignment="1">
      <alignment horizontal="left"/>
    </xf>
    <xf numFmtId="0" fontId="32" fillId="2" borderId="19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0" fontId="14" fillId="5" borderId="18" xfId="0" applyFont="1" applyFill="1" applyBorder="1" applyAlignment="1">
      <alignment horizontal="center" vertical="center" shrinkToFit="1"/>
    </xf>
    <xf numFmtId="0" fontId="14" fillId="5" borderId="19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center" vertical="center" shrinkToFit="1"/>
    </xf>
    <xf numFmtId="176" fontId="0" fillId="3" borderId="19" xfId="0" applyNumberForma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/>
    </xf>
    <xf numFmtId="176" fontId="0" fillId="5" borderId="14" xfId="0" applyNumberFormat="1" applyFill="1" applyBorder="1" applyAlignment="1">
      <alignment horizontal="center" vertical="center" shrinkToFit="1"/>
    </xf>
    <xf numFmtId="176" fontId="0" fillId="5" borderId="15" xfId="0" applyNumberFormat="1" applyFill="1" applyBorder="1" applyAlignment="1">
      <alignment horizontal="center" vertical="center" shrinkToFit="1"/>
    </xf>
    <xf numFmtId="176" fontId="0" fillId="5" borderId="16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6" fontId="0" fillId="5" borderId="0" xfId="0" applyNumberFormat="1" applyFill="1" applyBorder="1" applyAlignment="1">
      <alignment horizontal="center"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8" xfId="0" applyNumberFormat="1" applyFill="1" applyBorder="1" applyAlignment="1">
      <alignment horizontal="center" vertical="center" shrinkToFit="1"/>
    </xf>
    <xf numFmtId="176" fontId="0" fillId="5" borderId="19" xfId="0" applyNumberFormat="1" applyFill="1" applyBorder="1" applyAlignment="1">
      <alignment horizontal="center"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3" borderId="15" xfId="0" applyNumberForma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4" fillId="2" borderId="15" xfId="0" applyNumberFormat="1" applyFont="1" applyFill="1" applyBorder="1" applyAlignment="1">
      <alignment horizontal="center" vertical="center" shrinkToFit="1"/>
    </xf>
    <xf numFmtId="0" fontId="14" fillId="2" borderId="16" xfId="0" applyNumberFormat="1" applyFont="1" applyFill="1" applyBorder="1" applyAlignment="1">
      <alignment horizontal="center" vertical="center" shrinkToFit="1"/>
    </xf>
    <xf numFmtId="0" fontId="14" fillId="2" borderId="19" xfId="0" applyNumberFormat="1" applyFont="1" applyFill="1" applyBorder="1" applyAlignment="1">
      <alignment horizontal="center" vertical="center" shrinkToFit="1"/>
    </xf>
    <xf numFmtId="0" fontId="14" fillId="2" borderId="20" xfId="0" applyNumberFormat="1" applyFont="1" applyFill="1" applyBorder="1" applyAlignment="1">
      <alignment horizontal="center" vertical="center" shrinkToFit="1"/>
    </xf>
    <xf numFmtId="0" fontId="14" fillId="5" borderId="14" xfId="0" applyNumberFormat="1" applyFont="1" applyFill="1" applyBorder="1" applyAlignment="1">
      <alignment horizontal="center" vertical="center" shrinkToFit="1"/>
    </xf>
    <xf numFmtId="0" fontId="14" fillId="5" borderId="15" xfId="0" applyNumberFormat="1" applyFont="1" applyFill="1" applyBorder="1" applyAlignment="1">
      <alignment horizontal="center" vertical="center" shrinkToFit="1"/>
    </xf>
    <xf numFmtId="0" fontId="14" fillId="5" borderId="18" xfId="0" applyNumberFormat="1" applyFont="1" applyFill="1" applyBorder="1" applyAlignment="1">
      <alignment horizontal="center" vertical="center" shrinkToFit="1"/>
    </xf>
    <xf numFmtId="0" fontId="14" fillId="5" borderId="19" xfId="0" applyNumberFormat="1" applyFont="1" applyFill="1" applyBorder="1" applyAlignment="1">
      <alignment horizontal="center" vertical="center" shrinkToFit="1"/>
    </xf>
    <xf numFmtId="0" fontId="14" fillId="5" borderId="16" xfId="0" applyNumberFormat="1" applyFont="1" applyFill="1" applyBorder="1" applyAlignment="1">
      <alignment horizontal="center" vertical="center" shrinkToFit="1"/>
    </xf>
    <xf numFmtId="0" fontId="14" fillId="5" borderId="20" xfId="0" applyNumberFormat="1" applyFont="1" applyFill="1" applyBorder="1" applyAlignment="1">
      <alignment horizontal="center" vertical="center" shrinkToFit="1"/>
    </xf>
    <xf numFmtId="0" fontId="14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shrinkToFit="1"/>
    </xf>
    <xf numFmtId="176" fontId="0" fillId="5" borderId="15" xfId="0" applyNumberFormat="1" applyFill="1" applyBorder="1" applyAlignment="1">
      <alignment horizontal="left" vertical="center" shrinkToFit="1"/>
    </xf>
    <xf numFmtId="176" fontId="0" fillId="5" borderId="19" xfId="0" applyNumberFormat="1" applyFill="1" applyBorder="1" applyAlignment="1">
      <alignment horizontal="left" vertical="center" shrinkToFit="1"/>
    </xf>
    <xf numFmtId="0" fontId="14" fillId="7" borderId="14" xfId="0" applyFont="1" applyFill="1" applyBorder="1" applyAlignment="1">
      <alignment horizontal="center" vertical="center" shrinkToFit="1"/>
    </xf>
    <xf numFmtId="0" fontId="14" fillId="7" borderId="16" xfId="0" applyFont="1" applyFill="1" applyBorder="1" applyAlignment="1">
      <alignment horizontal="center" vertical="center" shrinkToFit="1"/>
    </xf>
    <xf numFmtId="0" fontId="14" fillId="7" borderId="18" xfId="0" applyFont="1" applyFill="1" applyBorder="1" applyAlignment="1">
      <alignment horizontal="center" vertical="center" shrinkToFit="1"/>
    </xf>
    <xf numFmtId="0" fontId="14" fillId="7" borderId="20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shrinkToFit="1"/>
    </xf>
    <xf numFmtId="0" fontId="14" fillId="7" borderId="19" xfId="0" applyFont="1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16" xfId="0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2" fillId="2" borderId="14" xfId="0" applyFont="1" applyFill="1" applyBorder="1" applyAlignment="1">
      <alignment horizontal="center" vertical="center" shrinkToFit="1"/>
    </xf>
    <xf numFmtId="0" fontId="22" fillId="2" borderId="15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176" fontId="0" fillId="8" borderId="25" xfId="0" applyNumberFormat="1" applyFont="1" applyFill="1" applyBorder="1" applyAlignment="1">
      <alignment horizontal="center" vertical="center" shrinkToFit="1"/>
    </xf>
    <xf numFmtId="0" fontId="0" fillId="8" borderId="25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 applyProtection="1">
      <alignment horizontal="center" vertical="center" shrinkToFit="1"/>
      <protection hidden="1"/>
    </xf>
    <xf numFmtId="0" fontId="16" fillId="2" borderId="4" xfId="0" applyFont="1" applyFill="1" applyBorder="1">
      <alignment vertical="center"/>
    </xf>
    <xf numFmtId="0" fontId="25" fillId="2" borderId="0" xfId="0" applyFont="1" applyFill="1" applyAlignment="1" applyProtection="1">
      <alignment horizontal="center" vertical="center" shrinkToFit="1"/>
      <protection hidden="1"/>
    </xf>
    <xf numFmtId="0" fontId="16" fillId="2" borderId="0" xfId="0" applyFont="1" applyFill="1">
      <alignment vertical="center"/>
    </xf>
    <xf numFmtId="0" fontId="19" fillId="2" borderId="0" xfId="0" applyFont="1" applyFill="1" applyAlignment="1">
      <alignment horizontal="center" vertical="center" shrinkToFit="1"/>
    </xf>
    <xf numFmtId="0" fontId="18" fillId="2" borderId="38" xfId="0" applyFont="1" applyFill="1" applyBorder="1" applyAlignment="1">
      <alignment horizontal="center" vertical="center" shrinkToFit="1"/>
    </xf>
    <xf numFmtId="0" fontId="18" fillId="2" borderId="39" xfId="0" applyFont="1" applyFill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8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19" fillId="8" borderId="0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9" fillId="2" borderId="0" xfId="0" applyFont="1" applyFill="1" applyAlignment="1">
      <alignment vertical="center" shrinkToFit="1"/>
    </xf>
    <xf numFmtId="0" fontId="0" fillId="2" borderId="34" xfId="0" applyFont="1" applyFill="1" applyBorder="1" applyAlignment="1">
      <alignment vertical="center" shrinkToFit="1"/>
    </xf>
    <xf numFmtId="0" fontId="0" fillId="2" borderId="31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176" fontId="0" fillId="8" borderId="0" xfId="0" applyNumberFormat="1" applyFill="1" applyBorder="1" applyAlignment="1">
      <alignment horizontal="left" vertical="center" wrapText="1" shrinkToFit="1"/>
    </xf>
    <xf numFmtId="176" fontId="0" fillId="8" borderId="0" xfId="0" applyNumberFormat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77" fontId="0" fillId="0" borderId="35" xfId="0" applyNumberFormat="1" applyFill="1" applyBorder="1" applyAlignment="1">
      <alignment horizontal="right" vertical="center" wrapText="1"/>
    </xf>
    <xf numFmtId="177" fontId="0" fillId="0" borderId="35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177" fontId="0" fillId="0" borderId="0" xfId="0" applyNumberForma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6" fontId="19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center" vertical="center" shrinkToFit="1"/>
    </xf>
    <xf numFmtId="0" fontId="21" fillId="3" borderId="14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 wrapText="1"/>
    </xf>
    <xf numFmtId="0" fontId="21" fillId="3" borderId="20" xfId="0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>
      <alignment horizontal="left" vertical="center" indent="1"/>
    </xf>
    <xf numFmtId="0" fontId="21" fillId="2" borderId="15" xfId="0" applyFont="1" applyFill="1" applyBorder="1" applyAlignment="1" applyProtection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0" fontId="21" fillId="0" borderId="36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26" xfId="0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176" fontId="0" fillId="2" borderId="36" xfId="0" applyNumberFormat="1" applyFill="1" applyBorder="1" applyAlignment="1">
      <alignment horizontal="center" vertical="center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176" fontId="3" fillId="2" borderId="14" xfId="1" applyNumberFormat="1" applyFill="1" applyBorder="1" applyAlignment="1">
      <alignment horizontal="center" vertical="center" shrinkToFit="1"/>
    </xf>
    <xf numFmtId="176" fontId="3" fillId="2" borderId="15" xfId="1" applyNumberFormat="1" applyFill="1" applyBorder="1">
      <alignment vertical="center"/>
    </xf>
    <xf numFmtId="176" fontId="3" fillId="2" borderId="16" xfId="1" applyNumberFormat="1" applyFill="1" applyBorder="1">
      <alignment vertical="center"/>
    </xf>
    <xf numFmtId="176" fontId="3" fillId="2" borderId="4" xfId="1" applyNumberFormat="1" applyFill="1" applyBorder="1">
      <alignment vertical="center"/>
    </xf>
    <xf numFmtId="176" fontId="3" fillId="2" borderId="0" xfId="1" applyNumberFormat="1" applyFill="1" applyBorder="1">
      <alignment vertical="center"/>
    </xf>
    <xf numFmtId="176" fontId="3" fillId="2" borderId="17" xfId="1" applyNumberFormat="1" applyFill="1" applyBorder="1">
      <alignment vertical="center"/>
    </xf>
    <xf numFmtId="176" fontId="3" fillId="2" borderId="18" xfId="1" applyNumberFormat="1" applyFill="1" applyBorder="1">
      <alignment vertical="center"/>
    </xf>
    <xf numFmtId="176" fontId="3" fillId="2" borderId="19" xfId="1" applyNumberFormat="1" applyFill="1" applyBorder="1">
      <alignment vertical="center"/>
    </xf>
    <xf numFmtId="176" fontId="3" fillId="2" borderId="20" xfId="1" applyNumberFormat="1" applyFill="1" applyBorder="1">
      <alignment vertical="center"/>
    </xf>
    <xf numFmtId="176" fontId="3" fillId="0" borderId="14" xfId="1" applyNumberFormat="1" applyFill="1" applyBorder="1" applyAlignment="1">
      <alignment horizontal="center" vertical="center" shrinkToFit="1"/>
    </xf>
    <xf numFmtId="176" fontId="3" fillId="0" borderId="15" xfId="1" applyNumberFormat="1" applyFill="1" applyBorder="1" applyAlignment="1">
      <alignment horizontal="center" vertical="center" shrinkToFit="1"/>
    </xf>
    <xf numFmtId="176" fontId="3" fillId="0" borderId="16" xfId="1" applyNumberFormat="1" applyFill="1" applyBorder="1" applyAlignment="1">
      <alignment horizontal="center" vertical="center" shrinkToFit="1"/>
    </xf>
    <xf numFmtId="176" fontId="3" fillId="0" borderId="4" xfId="1" applyNumberFormat="1" applyFill="1" applyBorder="1" applyAlignment="1">
      <alignment horizontal="center" vertical="center" shrinkToFit="1"/>
    </xf>
    <xf numFmtId="176" fontId="3" fillId="0" borderId="0" xfId="1" applyNumberFormat="1" applyFill="1" applyBorder="1" applyAlignment="1">
      <alignment horizontal="center" vertical="center" shrinkToFit="1"/>
    </xf>
    <xf numFmtId="176" fontId="3" fillId="0" borderId="17" xfId="1" applyNumberFormat="1" applyFill="1" applyBorder="1" applyAlignment="1">
      <alignment horizontal="center" vertical="center" shrinkToFit="1"/>
    </xf>
    <xf numFmtId="176" fontId="3" fillId="0" borderId="18" xfId="1" applyNumberFormat="1" applyFill="1" applyBorder="1" applyAlignment="1">
      <alignment horizontal="center" vertical="center" shrinkToFit="1"/>
    </xf>
    <xf numFmtId="176" fontId="3" fillId="0" borderId="19" xfId="1" applyNumberFormat="1" applyFill="1" applyBorder="1" applyAlignment="1">
      <alignment horizontal="center" vertical="center" shrinkToFit="1"/>
    </xf>
    <xf numFmtId="176" fontId="3" fillId="0" borderId="20" xfId="1" applyNumberFormat="1" applyFill="1" applyBorder="1" applyAlignment="1">
      <alignment horizontal="center" vertical="center" shrinkToFit="1"/>
    </xf>
    <xf numFmtId="176" fontId="3" fillId="2" borderId="15" xfId="1" applyNumberFormat="1" applyFill="1" applyBorder="1" applyAlignment="1">
      <alignment horizontal="center" vertical="center" shrinkToFit="1"/>
    </xf>
    <xf numFmtId="176" fontId="3" fillId="2" borderId="16" xfId="1" applyNumberFormat="1" applyFill="1" applyBorder="1" applyAlignment="1">
      <alignment horizontal="center" vertical="center" shrinkToFit="1"/>
    </xf>
    <xf numFmtId="176" fontId="3" fillId="2" borderId="4" xfId="1" applyNumberFormat="1" applyFill="1" applyBorder="1" applyAlignment="1">
      <alignment horizontal="center" vertical="center" shrinkToFit="1"/>
    </xf>
    <xf numFmtId="176" fontId="3" fillId="2" borderId="0" xfId="1" applyNumberFormat="1" applyFill="1" applyBorder="1" applyAlignment="1">
      <alignment horizontal="center" vertical="center" shrinkToFit="1"/>
    </xf>
    <xf numFmtId="176" fontId="3" fillId="2" borderId="17" xfId="1" applyNumberFormat="1" applyFill="1" applyBorder="1" applyAlignment="1">
      <alignment horizontal="center" vertical="center" shrinkToFit="1"/>
    </xf>
    <xf numFmtId="176" fontId="3" fillId="2" borderId="18" xfId="1" applyNumberFormat="1" applyFill="1" applyBorder="1" applyAlignment="1">
      <alignment horizontal="center" vertical="center" shrinkToFit="1"/>
    </xf>
    <xf numFmtId="176" fontId="3" fillId="2" borderId="19" xfId="1" applyNumberFormat="1" applyFill="1" applyBorder="1" applyAlignment="1">
      <alignment horizontal="center" vertical="center" shrinkToFit="1"/>
    </xf>
    <xf numFmtId="176" fontId="3" fillId="2" borderId="20" xfId="1" applyNumberFormat="1" applyFill="1" applyBorder="1" applyAlignment="1">
      <alignment horizontal="center" vertical="center" shrinkToFit="1"/>
    </xf>
    <xf numFmtId="0" fontId="27" fillId="4" borderId="10" xfId="1" applyFont="1" applyFill="1" applyBorder="1" applyAlignment="1">
      <alignment horizontal="center" vertical="center"/>
    </xf>
    <xf numFmtId="0" fontId="12" fillId="8" borderId="41" xfId="1" applyFont="1" applyFill="1" applyBorder="1" applyAlignment="1">
      <alignment horizontal="right" vertical="center"/>
    </xf>
    <xf numFmtId="0" fontId="29" fillId="4" borderId="10" xfId="1" applyFont="1" applyFill="1" applyBorder="1" applyAlignment="1">
      <alignment horizontal="center" vertical="center"/>
    </xf>
    <xf numFmtId="0" fontId="12" fillId="8" borderId="41" xfId="1" applyFont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center" vertical="center" shrinkToFit="1"/>
    </xf>
    <xf numFmtId="0" fontId="33" fillId="0" borderId="0" xfId="1" applyFont="1" applyFill="1" applyAlignment="1">
      <alignment horizontal="left"/>
    </xf>
    <xf numFmtId="0" fontId="32" fillId="0" borderId="0" xfId="1" applyFont="1" applyFill="1" applyAlignment="1">
      <alignment horizontal="left"/>
    </xf>
    <xf numFmtId="0" fontId="3" fillId="8" borderId="0" xfId="1" applyFill="1" applyBorder="1" applyAlignment="1">
      <alignment horizontal="center" vertical="center"/>
    </xf>
    <xf numFmtId="0" fontId="3" fillId="10" borderId="45" xfId="1" applyFill="1" applyBorder="1" applyAlignment="1">
      <alignment horizontal="center" vertical="center" shrinkToFit="1"/>
    </xf>
    <xf numFmtId="178" fontId="3" fillId="4" borderId="54" xfId="1" applyNumberFormat="1" applyFont="1" applyFill="1" applyBorder="1" applyAlignment="1">
      <alignment horizontal="center" vertical="center" shrinkToFit="1"/>
    </xf>
    <xf numFmtId="178" fontId="3" fillId="4" borderId="53" xfId="1" applyNumberFormat="1" applyFont="1" applyFill="1" applyBorder="1" applyAlignment="1">
      <alignment horizontal="center" vertical="center" shrinkToFit="1"/>
    </xf>
    <xf numFmtId="178" fontId="3" fillId="4" borderId="46" xfId="1" applyNumberFormat="1" applyFont="1" applyFill="1" applyBorder="1" applyAlignment="1">
      <alignment horizontal="center" vertical="center" shrinkToFit="1"/>
    </xf>
    <xf numFmtId="178" fontId="3" fillId="4" borderId="50" xfId="1" applyNumberFormat="1" applyFont="1" applyFill="1" applyBorder="1" applyAlignment="1">
      <alignment horizontal="center" vertical="center" shrinkToFit="1"/>
    </xf>
    <xf numFmtId="0" fontId="14" fillId="8" borderId="47" xfId="1" applyFont="1" applyFill="1" applyBorder="1" applyAlignment="1">
      <alignment horizontal="center" vertical="center"/>
    </xf>
    <xf numFmtId="0" fontId="14" fillId="8" borderId="42" xfId="1" applyFont="1" applyFill="1" applyBorder="1" applyAlignment="1">
      <alignment horizontal="center" vertical="center" shrinkToFit="1"/>
    </xf>
    <xf numFmtId="0" fontId="14" fillId="8" borderId="15" xfId="1" applyFont="1" applyFill="1" applyBorder="1" applyAlignment="1">
      <alignment horizontal="center" vertical="center" shrinkToFit="1"/>
    </xf>
    <xf numFmtId="0" fontId="14" fillId="8" borderId="49" xfId="1" applyFont="1" applyFill="1" applyBorder="1" applyAlignment="1">
      <alignment horizontal="center" vertical="center" shrinkToFit="1"/>
    </xf>
    <xf numFmtId="0" fontId="14" fillId="8" borderId="46" xfId="1" applyFont="1" applyFill="1" applyBorder="1" applyAlignment="1">
      <alignment horizontal="center" vertical="center" shrinkToFit="1"/>
    </xf>
    <xf numFmtId="0" fontId="14" fillId="8" borderId="50" xfId="1" applyFont="1" applyFill="1" applyBorder="1" applyAlignment="1">
      <alignment horizontal="center" vertical="center" shrinkToFit="1"/>
    </xf>
    <xf numFmtId="0" fontId="14" fillId="8" borderId="43" xfId="1" applyFont="1" applyFill="1" applyBorder="1" applyAlignment="1">
      <alignment horizontal="center" vertical="center" shrinkToFit="1"/>
    </xf>
    <xf numFmtId="0" fontId="3" fillId="8" borderId="25" xfId="1" applyFont="1" applyFill="1" applyBorder="1" applyAlignment="1">
      <alignment horizontal="center" vertical="center" shrinkToFit="1"/>
    </xf>
    <xf numFmtId="0" fontId="3" fillId="8" borderId="44" xfId="1" applyFill="1" applyBorder="1" applyAlignment="1">
      <alignment vertical="center"/>
    </xf>
    <xf numFmtId="0" fontId="3" fillId="8" borderId="25" xfId="1" applyFont="1" applyFill="1" applyBorder="1" applyAlignment="1">
      <alignment horizontal="center" vertical="center"/>
    </xf>
    <xf numFmtId="176" fontId="3" fillId="9" borderId="14" xfId="1" applyNumberFormat="1" applyFill="1" applyBorder="1" applyAlignment="1">
      <alignment horizontal="center" vertical="center" shrinkToFit="1"/>
    </xf>
    <xf numFmtId="176" fontId="3" fillId="9" borderId="15" xfId="1" applyNumberFormat="1" applyFill="1" applyBorder="1" applyAlignment="1">
      <alignment horizontal="center" vertical="center" shrinkToFit="1"/>
    </xf>
    <xf numFmtId="176" fontId="3" fillId="9" borderId="16" xfId="1" applyNumberFormat="1" applyFill="1" applyBorder="1" applyAlignment="1">
      <alignment horizontal="center" vertical="center" shrinkToFit="1"/>
    </xf>
    <xf numFmtId="176" fontId="3" fillId="9" borderId="4" xfId="1" applyNumberFormat="1" applyFill="1" applyBorder="1" applyAlignment="1">
      <alignment horizontal="center" vertical="center" shrinkToFit="1"/>
    </xf>
    <xf numFmtId="176" fontId="3" fillId="9" borderId="0" xfId="1" applyNumberFormat="1" applyFill="1" applyBorder="1" applyAlignment="1">
      <alignment horizontal="center" vertical="center" shrinkToFit="1"/>
    </xf>
    <xf numFmtId="176" fontId="3" fillId="9" borderId="17" xfId="1" applyNumberFormat="1" applyFill="1" applyBorder="1" applyAlignment="1">
      <alignment horizontal="center" vertical="center" shrinkToFit="1"/>
    </xf>
    <xf numFmtId="176" fontId="3" fillId="9" borderId="18" xfId="1" applyNumberFormat="1" applyFill="1" applyBorder="1" applyAlignment="1">
      <alignment horizontal="center" vertical="center" shrinkToFit="1"/>
    </xf>
    <xf numFmtId="176" fontId="3" fillId="9" borderId="19" xfId="1" applyNumberFormat="1" applyFill="1" applyBorder="1" applyAlignment="1">
      <alignment horizontal="center" vertical="center" shrinkToFit="1"/>
    </xf>
    <xf numFmtId="176" fontId="3" fillId="9" borderId="20" xfId="1" applyNumberFormat="1" applyFill="1" applyBorder="1" applyAlignment="1">
      <alignment horizontal="center" vertical="center" shrinkToFit="1"/>
    </xf>
    <xf numFmtId="0" fontId="27" fillId="8" borderId="42" xfId="1" applyFont="1" applyFill="1" applyBorder="1" applyAlignment="1">
      <alignment horizontal="center" vertical="center" shrinkToFit="1"/>
    </xf>
    <xf numFmtId="0" fontId="20" fillId="8" borderId="43" xfId="1" applyFont="1" applyFill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shrinkToFit="1"/>
    </xf>
    <xf numFmtId="0" fontId="3" fillId="0" borderId="25" xfId="1" applyBorder="1" applyAlignment="1">
      <alignment horizontal="center" vertical="center" shrinkToFit="1"/>
    </xf>
    <xf numFmtId="0" fontId="16" fillId="8" borderId="44" xfId="1" applyFont="1" applyFill="1" applyBorder="1" applyAlignment="1">
      <alignment vertical="center"/>
    </xf>
    <xf numFmtId="0" fontId="14" fillId="11" borderId="42" xfId="1" applyFont="1" applyFill="1" applyBorder="1" applyAlignment="1">
      <alignment horizontal="center" vertical="center" shrinkToFit="1"/>
    </xf>
    <xf numFmtId="0" fontId="14" fillId="11" borderId="43" xfId="1" applyFont="1" applyFill="1" applyBorder="1" applyAlignment="1">
      <alignment horizontal="center" vertical="center" shrinkToFit="1"/>
    </xf>
    <xf numFmtId="0" fontId="3" fillId="0" borderId="0" xfId="1" applyBorder="1" applyAlignment="1">
      <alignment horizontal="center" vertical="center" shrinkToFit="1"/>
    </xf>
    <xf numFmtId="0" fontId="3" fillId="10" borderId="42" xfId="1" applyFill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45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4" fillId="11" borderId="42" xfId="1" applyNumberFormat="1" applyFont="1" applyFill="1" applyBorder="1" applyAlignment="1">
      <alignment horizontal="center" vertical="center" shrinkToFit="1"/>
    </xf>
    <xf numFmtId="0" fontId="14" fillId="11" borderId="43" xfId="1" applyNumberFormat="1" applyFont="1" applyFill="1" applyBorder="1" applyAlignment="1">
      <alignment horizontal="center" vertical="center" shrinkToFit="1"/>
    </xf>
    <xf numFmtId="0" fontId="14" fillId="11" borderId="47" xfId="1" applyFont="1" applyFill="1" applyBorder="1" applyAlignment="1">
      <alignment horizontal="center" vertical="center"/>
    </xf>
    <xf numFmtId="178" fontId="3" fillId="9" borderId="51" xfId="1" applyNumberFormat="1" applyFill="1" applyBorder="1" applyAlignment="1">
      <alignment horizontal="center" vertical="center" shrinkToFit="1"/>
    </xf>
    <xf numFmtId="178" fontId="3" fillId="9" borderId="51" xfId="1" applyNumberFormat="1" applyFont="1" applyFill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0" fillId="6" borderId="37" xfId="1" applyFont="1" applyFill="1" applyBorder="1" applyAlignment="1">
      <alignment horizontal="center" vertical="center" shrinkToFit="1"/>
    </xf>
    <xf numFmtId="0" fontId="30" fillId="8" borderId="51" xfId="1" applyFont="1" applyFill="1" applyBorder="1" applyAlignment="1">
      <alignment horizontal="center" vertical="center" shrinkToFit="1"/>
    </xf>
    <xf numFmtId="0" fontId="30" fillId="8" borderId="54" xfId="1" applyFont="1" applyFill="1" applyBorder="1" applyAlignment="1">
      <alignment horizontal="center" vertical="center" shrinkToFit="1"/>
    </xf>
    <xf numFmtId="0" fontId="3" fillId="8" borderId="54" xfId="1" applyFill="1" applyBorder="1" applyAlignment="1">
      <alignment horizontal="center" vertical="center" shrinkToFit="1"/>
    </xf>
    <xf numFmtId="0" fontId="27" fillId="8" borderId="55" xfId="1" applyFont="1" applyFill="1" applyBorder="1" applyAlignment="1">
      <alignment horizontal="center" vertical="center" shrinkToFit="1"/>
    </xf>
    <xf numFmtId="0" fontId="22" fillId="8" borderId="42" xfId="1" applyFont="1" applyFill="1" applyBorder="1" applyAlignment="1">
      <alignment horizontal="center" vertical="center" shrinkToFit="1"/>
    </xf>
    <xf numFmtId="178" fontId="3" fillId="8" borderId="25" xfId="1" applyNumberFormat="1" applyFont="1" applyFill="1" applyBorder="1" applyAlignment="1">
      <alignment horizontal="center" vertical="center" shrinkToFit="1"/>
    </xf>
    <xf numFmtId="0" fontId="22" fillId="8" borderId="25" xfId="1" applyFont="1" applyFill="1" applyBorder="1" applyAlignment="1">
      <alignment horizontal="center" vertical="center" shrinkToFit="1"/>
    </xf>
    <xf numFmtId="0" fontId="23" fillId="8" borderId="42" xfId="1" applyFont="1" applyFill="1" applyBorder="1" applyAlignment="1">
      <alignment horizontal="center" vertical="center" shrinkToFit="1"/>
    </xf>
    <xf numFmtId="0" fontId="23" fillId="8" borderId="25" xfId="1" applyFont="1" applyFill="1" applyBorder="1" applyAlignment="1">
      <alignment horizontal="center" vertical="center" shrinkToFit="1"/>
    </xf>
    <xf numFmtId="178" fontId="0" fillId="8" borderId="25" xfId="0" applyNumberFormat="1" applyFont="1" applyFill="1" applyBorder="1" applyAlignment="1">
      <alignment horizontal="center" vertical="center" shrinkToFit="1"/>
    </xf>
    <xf numFmtId="0" fontId="25" fillId="8" borderId="44" xfId="1" applyFont="1" applyFill="1" applyBorder="1" applyAlignment="1" applyProtection="1">
      <alignment horizontal="center" vertical="center" shrinkToFit="1"/>
      <protection hidden="1"/>
    </xf>
    <xf numFmtId="0" fontId="25" fillId="8" borderId="0" xfId="1" applyFont="1" applyFill="1" applyBorder="1" applyAlignment="1" applyProtection="1">
      <alignment horizontal="center" vertical="center" shrinkToFit="1"/>
      <protection hidden="1"/>
    </xf>
    <xf numFmtId="0" fontId="19" fillId="8" borderId="0" xfId="1" applyFont="1" applyFill="1" applyBorder="1" applyAlignment="1">
      <alignment horizontal="center" vertical="center" shrinkToFit="1"/>
    </xf>
    <xf numFmtId="0" fontId="16" fillId="8" borderId="57" xfId="1" applyFont="1" applyFill="1" applyBorder="1" applyAlignment="1">
      <alignment horizontal="center" vertical="center" shrinkToFit="1"/>
    </xf>
    <xf numFmtId="0" fontId="13" fillId="8" borderId="56" xfId="1" applyFont="1" applyFill="1" applyBorder="1" applyAlignment="1">
      <alignment horizontal="center" vertical="center" shrinkToFit="1"/>
    </xf>
    <xf numFmtId="0" fontId="20" fillId="8" borderId="0" xfId="1" applyFont="1" applyFill="1" applyBorder="1" applyAlignment="1">
      <alignment horizontal="center" vertical="center" shrinkToFit="1"/>
    </xf>
    <xf numFmtId="0" fontId="3" fillId="8" borderId="0" xfId="1" applyFill="1" applyBorder="1" applyAlignment="1">
      <alignment horizontal="right" vertical="center"/>
    </xf>
    <xf numFmtId="0" fontId="3" fillId="8" borderId="0" xfId="1" applyFont="1" applyFill="1" applyBorder="1" applyAlignment="1">
      <alignment vertical="center" shrinkToFit="1"/>
    </xf>
    <xf numFmtId="0" fontId="16" fillId="8" borderId="34" xfId="1" applyFont="1" applyFill="1" applyBorder="1" applyAlignment="1">
      <alignment horizontal="center" vertical="center" shrinkToFit="1"/>
    </xf>
    <xf numFmtId="0" fontId="16" fillId="8" borderId="59" xfId="1" applyFont="1" applyFill="1" applyBorder="1" applyAlignment="1">
      <alignment horizontal="center" vertical="center" shrinkToFit="1"/>
    </xf>
    <xf numFmtId="0" fontId="19" fillId="8" borderId="0" xfId="1" applyFont="1" applyFill="1" applyBorder="1" applyAlignment="1">
      <alignment vertical="center" shrinkToFit="1"/>
    </xf>
    <xf numFmtId="0" fontId="3" fillId="8" borderId="34" xfId="1" applyFont="1" applyFill="1" applyBorder="1" applyAlignment="1">
      <alignment vertical="center" shrinkToFit="1"/>
    </xf>
    <xf numFmtId="0" fontId="3" fillId="2" borderId="0" xfId="1" applyFill="1" applyAlignment="1">
      <alignment vertical="center" shrinkToFit="1"/>
    </xf>
    <xf numFmtId="0" fontId="19" fillId="2" borderId="0" xfId="1" applyFont="1" applyFill="1" applyAlignment="1">
      <alignment vertical="center" shrinkToFit="1"/>
    </xf>
    <xf numFmtId="0" fontId="19" fillId="0" borderId="0" xfId="1" applyFont="1" applyFill="1" applyBorder="1" applyAlignment="1">
      <alignment horizontal="center" vertical="center" shrinkToFit="1"/>
    </xf>
    <xf numFmtId="176" fontId="2" fillId="8" borderId="0" xfId="1" applyNumberFormat="1" applyFont="1" applyFill="1" applyBorder="1" applyAlignment="1">
      <alignment horizontal="left" vertical="center" wrapText="1" shrinkToFit="1"/>
    </xf>
    <xf numFmtId="176" fontId="3" fillId="8" borderId="0" xfId="1" applyNumberFormat="1" applyFont="1" applyFill="1" applyBorder="1" applyAlignment="1">
      <alignment horizontal="left" vertical="center" wrapText="1" shrinkToFit="1"/>
    </xf>
    <xf numFmtId="0" fontId="3" fillId="0" borderId="0" xfId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 shrinkToFit="1"/>
    </xf>
    <xf numFmtId="176" fontId="3" fillId="8" borderId="25" xfId="1" applyNumberFormat="1" applyFill="1" applyBorder="1" applyAlignment="1">
      <alignment horizontal="center" vertical="center" wrapText="1" shrinkToFit="1"/>
    </xf>
    <xf numFmtId="176" fontId="3" fillId="0" borderId="0" xfId="1" applyNumberFormat="1" applyFont="1" applyFill="1" applyBorder="1" applyAlignment="1">
      <alignment horizontal="center" vertical="center" wrapText="1" shrinkToFit="1"/>
    </xf>
    <xf numFmtId="49" fontId="3" fillId="0" borderId="35" xfId="1" applyNumberFormat="1" applyFill="1" applyBorder="1" applyAlignment="1">
      <alignment horizontal="right" vertical="center" wrapText="1"/>
    </xf>
    <xf numFmtId="49" fontId="3" fillId="0" borderId="35" xfId="1" applyNumberFormat="1" applyFont="1" applyFill="1" applyBorder="1" applyAlignment="1">
      <alignment horizontal="right" vertical="center" wrapText="1"/>
    </xf>
    <xf numFmtId="176" fontId="3" fillId="0" borderId="25" xfId="1" applyNumberFormat="1" applyFill="1" applyBorder="1" applyAlignment="1">
      <alignment horizontal="center" vertical="center" wrapText="1" shrinkToFit="1"/>
    </xf>
    <xf numFmtId="0" fontId="21" fillId="3" borderId="1" xfId="1" applyFont="1" applyFill="1" applyBorder="1" applyAlignment="1" applyProtection="1">
      <alignment horizontal="center" vertical="center" wrapText="1" shrinkToFit="1"/>
    </xf>
    <xf numFmtId="176" fontId="3" fillId="8" borderId="25" xfId="1" applyNumberFormat="1" applyFill="1" applyBorder="1" applyAlignment="1">
      <alignment horizontal="center" vertical="center" shrinkToFit="1"/>
    </xf>
    <xf numFmtId="49" fontId="3" fillId="0" borderId="0" xfId="1" applyNumberForma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176" fontId="3" fillId="0" borderId="52" xfId="1" applyNumberFormat="1" applyFill="1" applyBorder="1" applyAlignment="1">
      <alignment horizontal="center" vertical="center" shrinkToFit="1"/>
    </xf>
    <xf numFmtId="176" fontId="3" fillId="0" borderId="54" xfId="1" applyNumberFormat="1" applyFill="1" applyBorder="1" applyAlignment="1">
      <alignment horizontal="center" vertical="center" shrinkToFit="1"/>
    </xf>
    <xf numFmtId="176" fontId="3" fillId="0" borderId="60" xfId="1" applyNumberFormat="1" applyFill="1" applyBorder="1" applyAlignment="1">
      <alignment horizontal="center" vertical="center" shrinkToFit="1"/>
    </xf>
    <xf numFmtId="176" fontId="3" fillId="0" borderId="45" xfId="1" applyNumberFormat="1" applyFill="1" applyBorder="1" applyAlignment="1">
      <alignment horizontal="center" vertical="center" shrinkToFit="1"/>
    </xf>
    <xf numFmtId="176" fontId="3" fillId="0" borderId="46" xfId="1" applyNumberFormat="1" applyFill="1" applyBorder="1" applyAlignment="1">
      <alignment horizontal="center" vertical="center" shrinkToFit="1"/>
    </xf>
    <xf numFmtId="176" fontId="3" fillId="0" borderId="61" xfId="1" applyNumberFormat="1" applyFill="1" applyBorder="1" applyAlignment="1">
      <alignment horizontal="center" vertical="center" shrinkToFit="1"/>
    </xf>
    <xf numFmtId="176" fontId="3" fillId="0" borderId="25" xfId="1" applyNumberFormat="1" applyFill="1" applyBorder="1" applyAlignment="1">
      <alignment horizontal="center" vertical="center" shrinkToFit="1"/>
    </xf>
    <xf numFmtId="176" fontId="3" fillId="0" borderId="43" xfId="1" applyNumberFormat="1" applyFill="1" applyBorder="1" applyAlignment="1">
      <alignment horizontal="center" vertical="center" wrapText="1" shrinkToFit="1"/>
    </xf>
    <xf numFmtId="176" fontId="3" fillId="0" borderId="42" xfId="1" applyNumberFormat="1" applyFill="1" applyBorder="1" applyAlignment="1">
      <alignment horizontal="center" vertical="center" wrapText="1" shrinkToFit="1"/>
    </xf>
    <xf numFmtId="176" fontId="3" fillId="0" borderId="53" xfId="1" applyNumberFormat="1" applyFill="1" applyBorder="1" applyAlignment="1">
      <alignment horizontal="center" vertical="center" wrapText="1" shrinkToFit="1"/>
    </xf>
    <xf numFmtId="176" fontId="3" fillId="0" borderId="55" xfId="1" applyNumberFormat="1" applyFill="1" applyBorder="1" applyAlignment="1">
      <alignment horizontal="center" vertical="center" wrapText="1" shrinkToFit="1"/>
    </xf>
    <xf numFmtId="176" fontId="3" fillId="0" borderId="52" xfId="1" applyNumberFormat="1" applyFill="1" applyBorder="1" applyAlignment="1">
      <alignment horizontal="center" vertical="center" wrapText="1" shrinkToFit="1"/>
    </xf>
    <xf numFmtId="0" fontId="21" fillId="0" borderId="36" xfId="1" applyFont="1" applyFill="1" applyBorder="1" applyAlignment="1" applyProtection="1">
      <alignment horizontal="center" vertical="center" wrapText="1" shrinkToFit="1"/>
    </xf>
    <xf numFmtId="0" fontId="21" fillId="0" borderId="1" xfId="1" applyFont="1" applyFill="1" applyBorder="1" applyAlignment="1" applyProtection="1">
      <alignment horizontal="center" vertical="center" wrapText="1" shrinkToFit="1"/>
    </xf>
    <xf numFmtId="0" fontId="21" fillId="0" borderId="26" xfId="1" applyFont="1" applyFill="1" applyBorder="1" applyAlignment="1" applyProtection="1">
      <alignment horizontal="center" vertical="center" wrapText="1" shrinkToFit="1"/>
    </xf>
    <xf numFmtId="0" fontId="21" fillId="0" borderId="16" xfId="1" applyFont="1" applyFill="1" applyBorder="1" applyAlignment="1" applyProtection="1">
      <alignment horizontal="center" vertical="center" wrapText="1" shrinkToFit="1"/>
    </xf>
    <xf numFmtId="0" fontId="21" fillId="0" borderId="2" xfId="1" applyFont="1" applyFill="1" applyBorder="1" applyAlignment="1" applyProtection="1">
      <alignment horizontal="center" vertical="center" wrapText="1" shrinkToFit="1"/>
    </xf>
    <xf numFmtId="0" fontId="21" fillId="0" borderId="14" xfId="1" applyFont="1" applyFill="1" applyBorder="1" applyAlignment="1" applyProtection="1">
      <alignment horizontal="center" vertical="center" wrapText="1" shrinkToFit="1"/>
    </xf>
    <xf numFmtId="176" fontId="3" fillId="8" borderId="50" xfId="1" applyNumberFormat="1" applyFill="1" applyBorder="1" applyAlignment="1">
      <alignment horizontal="center" vertical="center" wrapText="1" shrinkToFit="1"/>
    </xf>
    <xf numFmtId="176" fontId="3" fillId="8" borderId="56" xfId="1" applyNumberFormat="1" applyFill="1" applyBorder="1" applyAlignment="1">
      <alignment horizontal="center" vertical="center" wrapText="1" shrinkToFit="1"/>
    </xf>
    <xf numFmtId="176" fontId="3" fillId="8" borderId="45" xfId="1" applyNumberFormat="1" applyFill="1" applyBorder="1" applyAlignment="1">
      <alignment horizontal="center" vertical="center" wrapText="1" shrinkToFit="1"/>
    </xf>
    <xf numFmtId="176" fontId="3" fillId="8" borderId="53" xfId="1" applyNumberFormat="1" applyFill="1" applyBorder="1" applyAlignment="1">
      <alignment horizontal="center" vertical="center" wrapText="1" shrinkToFit="1"/>
    </xf>
    <xf numFmtId="176" fontId="3" fillId="8" borderId="55" xfId="1" applyNumberFormat="1" applyFill="1" applyBorder="1" applyAlignment="1">
      <alignment horizontal="center" vertical="center" wrapText="1" shrinkToFit="1"/>
    </xf>
    <xf numFmtId="176" fontId="3" fillId="8" borderId="52" xfId="1" applyNumberFormat="1" applyFill="1" applyBorder="1" applyAlignment="1">
      <alignment horizontal="center" vertical="center" wrapText="1" shrinkToFit="1"/>
    </xf>
    <xf numFmtId="176" fontId="3" fillId="0" borderId="50" xfId="1" applyNumberFormat="1" applyFill="1" applyBorder="1" applyAlignment="1">
      <alignment horizontal="center" vertical="center" wrapText="1" shrinkToFit="1"/>
    </xf>
    <xf numFmtId="176" fontId="3" fillId="0" borderId="56" xfId="1" applyNumberFormat="1" applyFill="1" applyBorder="1" applyAlignment="1">
      <alignment horizontal="center" vertical="center" wrapText="1" shrinkToFit="1"/>
    </xf>
    <xf numFmtId="176" fontId="3" fillId="0" borderId="45" xfId="1" applyNumberFormat="1" applyFill="1" applyBorder="1" applyAlignment="1">
      <alignment horizontal="center" vertical="center" wrapText="1" shrinkToFit="1"/>
    </xf>
    <xf numFmtId="0" fontId="21" fillId="0" borderId="20" xfId="1" applyFont="1" applyFill="1" applyBorder="1" applyAlignment="1" applyProtection="1">
      <alignment horizontal="center" vertical="center" wrapText="1" shrinkToFit="1"/>
    </xf>
    <xf numFmtId="0" fontId="21" fillId="0" borderId="3" xfId="1" applyFont="1" applyFill="1" applyBorder="1" applyAlignment="1" applyProtection="1">
      <alignment horizontal="center" vertical="center" wrapText="1" shrinkToFit="1"/>
    </xf>
    <xf numFmtId="0" fontId="21" fillId="0" borderId="18" xfId="1" applyFont="1" applyFill="1" applyBorder="1" applyAlignment="1" applyProtection="1">
      <alignment horizontal="center" vertical="center" wrapText="1" shrinkToFit="1"/>
    </xf>
    <xf numFmtId="176" fontId="3" fillId="8" borderId="43" xfId="1" applyNumberFormat="1" applyFill="1" applyBorder="1" applyAlignment="1">
      <alignment horizontal="center" vertical="center" wrapText="1" shrinkToFit="1"/>
    </xf>
    <xf numFmtId="176" fontId="3" fillId="8" borderId="42" xfId="1" applyNumberFormat="1" applyFill="1" applyBorder="1" applyAlignment="1">
      <alignment horizontal="center" vertical="center" wrapText="1" shrinkToFit="1"/>
    </xf>
    <xf numFmtId="0" fontId="20" fillId="12" borderId="1" xfId="2" applyFont="1" applyFill="1" applyBorder="1" applyAlignment="1" applyProtection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0" fontId="14" fillId="12" borderId="25" xfId="1" applyFont="1" applyFill="1" applyBorder="1" applyAlignment="1">
      <alignment horizontal="center" vertical="center" shrinkToFit="1"/>
    </xf>
    <xf numFmtId="0" fontId="3" fillId="12" borderId="25" xfId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shrinkToFit="1"/>
    </xf>
  </cellXfs>
  <cellStyles count="3">
    <cellStyle name="標準" xfId="0" builtinId="0"/>
    <cellStyle name="標準 2" xfId="1"/>
    <cellStyle name="標準 2 2" xfId="2"/>
  </cellStyles>
  <dxfs count="1065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95"/>
  <sheetViews>
    <sheetView tabSelected="1" view="pageBreakPreview" zoomScaleNormal="100" zoomScaleSheetLayoutView="100" workbookViewId="0">
      <selection activeCell="S76" sqref="S76:U77"/>
    </sheetView>
  </sheetViews>
  <sheetFormatPr defaultColWidth="1.875" defaultRowHeight="13.5"/>
  <cols>
    <col min="1" max="1" width="1" style="25" customWidth="1"/>
    <col min="2" max="42" width="1.875" style="25" customWidth="1"/>
    <col min="43" max="48" width="2" style="25" customWidth="1"/>
    <col min="49" max="49" width="1.875" style="25" customWidth="1"/>
    <col min="50" max="50" width="1.5" style="25" customWidth="1"/>
    <col min="51" max="51" width="1.875" style="25" customWidth="1"/>
    <col min="52" max="53" width="2.125" style="25" customWidth="1"/>
    <col min="54" max="54" width="0.75" style="25" customWidth="1"/>
    <col min="55" max="55" width="1.875" style="25"/>
    <col min="56" max="57" width="4.125" style="25" customWidth="1"/>
    <col min="58" max="58" width="8.625" style="25" bestFit="1" customWidth="1"/>
    <col min="59" max="59" width="1.875" style="25"/>
    <col min="60" max="60" width="3.375" style="25" bestFit="1" customWidth="1"/>
    <col min="61" max="61" width="5.25" style="25" bestFit="1" customWidth="1"/>
    <col min="62" max="62" width="9" style="25" bestFit="1" customWidth="1"/>
    <col min="63" max="63" width="8.375" style="25" bestFit="1" customWidth="1"/>
    <col min="64" max="64" width="8.375" style="25" customWidth="1"/>
    <col min="65" max="16384" width="1.875" style="25"/>
  </cols>
  <sheetData>
    <row r="1" spans="2:64" ht="12" customHeight="1" thickBot="1"/>
    <row r="2" spans="2:64" ht="12.75" customHeight="1" thickBot="1">
      <c r="K2" s="158" t="s">
        <v>14</v>
      </c>
      <c r="L2" s="159"/>
      <c r="M2" s="160"/>
      <c r="N2" s="164" t="s">
        <v>0</v>
      </c>
      <c r="O2" s="165"/>
      <c r="P2" s="26"/>
      <c r="Q2" s="167" t="s">
        <v>15</v>
      </c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 t="s">
        <v>16</v>
      </c>
      <c r="AC2" s="169"/>
      <c r="AD2" s="169"/>
      <c r="AE2" s="169"/>
      <c r="AF2" s="27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2:64" ht="12.75" customHeight="1" thickBot="1">
      <c r="K3" s="161"/>
      <c r="L3" s="162"/>
      <c r="M3" s="163"/>
      <c r="N3" s="166"/>
      <c r="O3" s="165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8"/>
      <c r="AC3" s="169"/>
      <c r="AD3" s="169"/>
      <c r="AE3" s="169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</row>
    <row r="4" spans="2:64" ht="12.75" customHeight="1">
      <c r="B4" s="200" t="s">
        <v>133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</row>
    <row r="5" spans="2:64" ht="12.75" customHeight="1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BD5" s="25" t="s">
        <v>17</v>
      </c>
    </row>
    <row r="6" spans="2:64" ht="9" customHeight="1">
      <c r="B6" s="171" t="str">
        <f>IF(ISBLANK(K2),"",K2)</f>
        <v>Ａ</v>
      </c>
      <c r="C6" s="172"/>
      <c r="D6" s="172"/>
      <c r="E6" s="177" t="s">
        <v>0</v>
      </c>
      <c r="F6" s="177"/>
      <c r="G6" s="178"/>
      <c r="H6" s="183" t="str">
        <f>C9</f>
        <v>片岡小ＳＳＳ</v>
      </c>
      <c r="I6" s="184"/>
      <c r="J6" s="184"/>
      <c r="K6" s="184"/>
      <c r="L6" s="185"/>
      <c r="M6" s="183" t="str">
        <f>C11</f>
        <v>倉賀野FC</v>
      </c>
      <c r="N6" s="192"/>
      <c r="O6" s="192"/>
      <c r="P6" s="192"/>
      <c r="Q6" s="193"/>
      <c r="R6" s="183" t="str">
        <f>C13</f>
        <v>Ｊ・Ｏ　ＦＣ</v>
      </c>
      <c r="S6" s="192"/>
      <c r="T6" s="192"/>
      <c r="U6" s="192"/>
      <c r="V6" s="193"/>
      <c r="W6" s="183" t="str">
        <f>C15</f>
        <v>六郷SC</v>
      </c>
      <c r="X6" s="192"/>
      <c r="Y6" s="192"/>
      <c r="Z6" s="192"/>
      <c r="AA6" s="193"/>
      <c r="AB6" s="183" t="str">
        <f>C17</f>
        <v>ＦＣ中川</v>
      </c>
      <c r="AC6" s="192"/>
      <c r="AD6" s="192"/>
      <c r="AE6" s="192"/>
      <c r="AF6" s="193"/>
      <c r="AG6" s="183" t="str">
        <f>C19</f>
        <v>寺尾少年SC</v>
      </c>
      <c r="AH6" s="192"/>
      <c r="AI6" s="192"/>
      <c r="AJ6" s="192"/>
      <c r="AK6" s="193"/>
      <c r="AL6" s="229"/>
      <c r="AM6" s="230"/>
      <c r="AN6" s="230"/>
      <c r="AO6" s="230"/>
      <c r="AP6" s="231"/>
      <c r="AQ6" s="152" t="s">
        <v>18</v>
      </c>
      <c r="AR6" s="153"/>
      <c r="AS6" s="152" t="s">
        <v>19</v>
      </c>
      <c r="AT6" s="153"/>
      <c r="AU6" s="152" t="s">
        <v>20</v>
      </c>
      <c r="AV6" s="153"/>
      <c r="AW6" s="152" t="s">
        <v>21</v>
      </c>
      <c r="AX6" s="226"/>
      <c r="AY6" s="153"/>
      <c r="AZ6" s="152" t="s">
        <v>22</v>
      </c>
      <c r="BA6" s="153"/>
      <c r="BB6" s="228"/>
      <c r="BD6" s="212" t="s">
        <v>23</v>
      </c>
      <c r="BE6" s="212" t="s">
        <v>24</v>
      </c>
      <c r="BF6" s="212" t="s">
        <v>22</v>
      </c>
      <c r="BJ6" s="215"/>
    </row>
    <row r="7" spans="2:64" ht="9" customHeight="1">
      <c r="B7" s="173"/>
      <c r="C7" s="174"/>
      <c r="D7" s="174"/>
      <c r="E7" s="179"/>
      <c r="F7" s="179"/>
      <c r="G7" s="180"/>
      <c r="H7" s="186"/>
      <c r="I7" s="187"/>
      <c r="J7" s="187"/>
      <c r="K7" s="187"/>
      <c r="L7" s="188"/>
      <c r="M7" s="194"/>
      <c r="N7" s="195"/>
      <c r="O7" s="195"/>
      <c r="P7" s="195"/>
      <c r="Q7" s="196"/>
      <c r="R7" s="194"/>
      <c r="S7" s="195"/>
      <c r="T7" s="195"/>
      <c r="U7" s="195"/>
      <c r="V7" s="196"/>
      <c r="W7" s="194"/>
      <c r="X7" s="195"/>
      <c r="Y7" s="195"/>
      <c r="Z7" s="195"/>
      <c r="AA7" s="196"/>
      <c r="AB7" s="194"/>
      <c r="AC7" s="195"/>
      <c r="AD7" s="195"/>
      <c r="AE7" s="195"/>
      <c r="AF7" s="196"/>
      <c r="AG7" s="194"/>
      <c r="AH7" s="195"/>
      <c r="AI7" s="195"/>
      <c r="AJ7" s="195"/>
      <c r="AK7" s="196"/>
      <c r="AL7" s="232"/>
      <c r="AM7" s="233"/>
      <c r="AN7" s="233"/>
      <c r="AO7" s="233"/>
      <c r="AP7" s="234"/>
      <c r="AQ7" s="154"/>
      <c r="AR7" s="155"/>
      <c r="AS7" s="154"/>
      <c r="AT7" s="155"/>
      <c r="AU7" s="154"/>
      <c r="AV7" s="155"/>
      <c r="AW7" s="154"/>
      <c r="AX7" s="170"/>
      <c r="AY7" s="155"/>
      <c r="AZ7" s="154"/>
      <c r="BA7" s="155"/>
      <c r="BB7" s="228"/>
      <c r="BD7" s="213"/>
      <c r="BE7" s="213"/>
      <c r="BF7" s="213"/>
      <c r="BJ7" s="215"/>
    </row>
    <row r="8" spans="2:64" ht="9" customHeight="1">
      <c r="B8" s="175"/>
      <c r="C8" s="176"/>
      <c r="D8" s="176"/>
      <c r="E8" s="181"/>
      <c r="F8" s="181"/>
      <c r="G8" s="182"/>
      <c r="H8" s="189"/>
      <c r="I8" s="190"/>
      <c r="J8" s="190"/>
      <c r="K8" s="190"/>
      <c r="L8" s="191"/>
      <c r="M8" s="197"/>
      <c r="N8" s="198"/>
      <c r="O8" s="198"/>
      <c r="P8" s="198"/>
      <c r="Q8" s="199"/>
      <c r="R8" s="197"/>
      <c r="S8" s="198"/>
      <c r="T8" s="198"/>
      <c r="U8" s="198"/>
      <c r="V8" s="199"/>
      <c r="W8" s="197"/>
      <c r="X8" s="198"/>
      <c r="Y8" s="198"/>
      <c r="Z8" s="198"/>
      <c r="AA8" s="199"/>
      <c r="AB8" s="197"/>
      <c r="AC8" s="198"/>
      <c r="AD8" s="198"/>
      <c r="AE8" s="198"/>
      <c r="AF8" s="199"/>
      <c r="AG8" s="197"/>
      <c r="AH8" s="198"/>
      <c r="AI8" s="198"/>
      <c r="AJ8" s="198"/>
      <c r="AK8" s="199"/>
      <c r="AL8" s="235"/>
      <c r="AM8" s="236"/>
      <c r="AN8" s="236"/>
      <c r="AO8" s="236"/>
      <c r="AP8" s="237"/>
      <c r="AQ8" s="156"/>
      <c r="AR8" s="157"/>
      <c r="AS8" s="156"/>
      <c r="AT8" s="157"/>
      <c r="AU8" s="156"/>
      <c r="AV8" s="157"/>
      <c r="AW8" s="156"/>
      <c r="AX8" s="227"/>
      <c r="AY8" s="157"/>
      <c r="AZ8" s="156"/>
      <c r="BA8" s="157"/>
      <c r="BB8" s="228"/>
      <c r="BD8" s="214"/>
      <c r="BE8" s="214"/>
      <c r="BF8" s="214"/>
      <c r="BJ8" s="216"/>
    </row>
    <row r="9" spans="2:64" ht="10.5" customHeight="1" thickBot="1">
      <c r="B9" s="156">
        <v>1</v>
      </c>
      <c r="C9" s="218" t="str">
        <f>組合表!C9</f>
        <v>片岡小ＳＳＳ</v>
      </c>
      <c r="D9" s="218"/>
      <c r="E9" s="218"/>
      <c r="F9" s="218"/>
      <c r="G9" s="218"/>
      <c r="H9" s="220"/>
      <c r="I9" s="221"/>
      <c r="J9" s="221"/>
      <c r="K9" s="221"/>
      <c r="L9" s="222"/>
      <c r="M9" s="206">
        <f>IF(ISBLANK(O67),"",O67)</f>
        <v>1</v>
      </c>
      <c r="N9" s="202"/>
      <c r="O9" s="31" t="str">
        <f>IF(ISBLANK(O67),"",IF(M9&gt;P9,"○",IF(M9&lt;P9,"×","△")))</f>
        <v>△</v>
      </c>
      <c r="P9" s="202">
        <f>IF(ISBLANK(S67),"",S67)</f>
        <v>1</v>
      </c>
      <c r="Q9" s="203"/>
      <c r="R9" s="206">
        <f>IF(ISBLANK(O63),"",O63)</f>
        <v>0</v>
      </c>
      <c r="S9" s="202"/>
      <c r="T9" s="31" t="str">
        <f>IF(ISBLANK(O63),"",IF(R9&gt;U9,"○",IF(R9&lt;U9,"×","△")))</f>
        <v>×</v>
      </c>
      <c r="U9" s="202">
        <f>IF(ISBLANK(S63),"",S63)</f>
        <v>5</v>
      </c>
      <c r="V9" s="203"/>
      <c r="W9" s="206">
        <f>IF(ISBLANK(O46),"",O46)</f>
        <v>0</v>
      </c>
      <c r="X9" s="202"/>
      <c r="Y9" s="31" t="str">
        <f>IF(ISBLANK(O46),"",IF(W9&gt;Z9,"○",IF(W9&lt;Z9,"×","△")))</f>
        <v>×</v>
      </c>
      <c r="Z9" s="202">
        <f>IF(ISBLANK(S46),"",S46)</f>
        <v>5</v>
      </c>
      <c r="AA9" s="203"/>
      <c r="AB9" s="206">
        <f>IF(ISBLANK(O52),"",O52)</f>
        <v>0</v>
      </c>
      <c r="AC9" s="202"/>
      <c r="AD9" s="31" t="str">
        <f>IF(ISBLANK(O52),"",IF(AB9&gt;AE9,"○",IF(AB9&lt;AE9,"×","△")))</f>
        <v>×</v>
      </c>
      <c r="AE9" s="202">
        <f>IF(ISBLANK(S52),"",S52)</f>
        <v>8</v>
      </c>
      <c r="AF9" s="203"/>
      <c r="AG9" s="206">
        <f>IF(ISBLANK(O76),"",O76)</f>
        <v>0</v>
      </c>
      <c r="AH9" s="202"/>
      <c r="AI9" s="31" t="str">
        <f>IF(ISBLANK(O76),"",IF(AG9&gt;AJ9,"○",IF(AG9&lt;AJ9,"×","△")))</f>
        <v>×</v>
      </c>
      <c r="AJ9" s="202">
        <f>IF(ISBLANK(S76),"",S76)</f>
        <v>7</v>
      </c>
      <c r="AK9" s="203"/>
      <c r="AL9" s="208"/>
      <c r="AM9" s="209"/>
      <c r="AN9" s="32"/>
      <c r="AO9" s="209"/>
      <c r="AP9" s="243"/>
      <c r="AQ9" s="245">
        <f>IF(ISBLANK($O$46),"",SUM(BD9*3+BE9))</f>
        <v>1</v>
      </c>
      <c r="AR9" s="246"/>
      <c r="AS9" s="245">
        <f>IF(ISBLANK($O$46),"",SUM(H9)+SUM(M9)+SUM(R9)+SUM(W9)+SUM(AB9)+SUM(AG9)+SUM(AL9))</f>
        <v>1</v>
      </c>
      <c r="AT9" s="246"/>
      <c r="AU9" s="245">
        <f>IF(ISBLANK($O$46),"",SUM(H9)+SUM(P9)+SUM(U9)+SUM(Z9)+SUM(AE9)+SUM(AJ9)+SUM(AO9))</f>
        <v>26</v>
      </c>
      <c r="AV9" s="246"/>
      <c r="AW9" s="245">
        <f>IF(ISBLANK(O46),"",AS9-AU9)</f>
        <v>-25</v>
      </c>
      <c r="AX9" s="249"/>
      <c r="AY9" s="246"/>
      <c r="AZ9" s="251">
        <f>IF(ISBLANK($S$80),"",RANK($BF$9:$BF$20,$BF$9:$BF$20))</f>
        <v>6</v>
      </c>
      <c r="BA9" s="251"/>
      <c r="BB9" s="241">
        <f>IF(ISBLANK(O46),"",AQ9*10000+AW9*100+AS9)</f>
        <v>7501</v>
      </c>
      <c r="BD9" s="242">
        <f>COUNTIF(H9:AP10,"○")</f>
        <v>0</v>
      </c>
      <c r="BE9" s="242">
        <f>COUNTIF(H9:AP10,"△")</f>
        <v>1</v>
      </c>
      <c r="BF9" s="242">
        <f>SUM(AQ9*10000+AW9*100+AS9)</f>
        <v>7501</v>
      </c>
      <c r="BI9" s="238"/>
      <c r="BJ9" s="238"/>
      <c r="BK9" s="238"/>
      <c r="BL9" s="238"/>
    </row>
    <row r="10" spans="2:64" ht="10.5" customHeight="1">
      <c r="B10" s="217"/>
      <c r="C10" s="219"/>
      <c r="D10" s="219"/>
      <c r="E10" s="219"/>
      <c r="F10" s="219"/>
      <c r="G10" s="219"/>
      <c r="H10" s="223"/>
      <c r="I10" s="224"/>
      <c r="J10" s="224"/>
      <c r="K10" s="224"/>
      <c r="L10" s="225"/>
      <c r="M10" s="207"/>
      <c r="N10" s="204"/>
      <c r="O10" s="33"/>
      <c r="P10" s="204"/>
      <c r="Q10" s="205"/>
      <c r="R10" s="207"/>
      <c r="S10" s="204"/>
      <c r="T10" s="33"/>
      <c r="U10" s="204"/>
      <c r="V10" s="205"/>
      <c r="W10" s="207"/>
      <c r="X10" s="204"/>
      <c r="Y10" s="33"/>
      <c r="Z10" s="204"/>
      <c r="AA10" s="205"/>
      <c r="AB10" s="207"/>
      <c r="AC10" s="204"/>
      <c r="AD10" s="33"/>
      <c r="AE10" s="204"/>
      <c r="AF10" s="205"/>
      <c r="AG10" s="207"/>
      <c r="AH10" s="204"/>
      <c r="AI10" s="33"/>
      <c r="AJ10" s="204"/>
      <c r="AK10" s="205"/>
      <c r="AL10" s="210"/>
      <c r="AM10" s="211"/>
      <c r="AN10" s="34"/>
      <c r="AO10" s="211"/>
      <c r="AP10" s="244"/>
      <c r="AQ10" s="247"/>
      <c r="AR10" s="248"/>
      <c r="AS10" s="247"/>
      <c r="AT10" s="248"/>
      <c r="AU10" s="247"/>
      <c r="AV10" s="248"/>
      <c r="AW10" s="247"/>
      <c r="AX10" s="250"/>
      <c r="AY10" s="248"/>
      <c r="AZ10" s="251"/>
      <c r="BA10" s="251"/>
      <c r="BB10" s="241"/>
      <c r="BD10" s="242"/>
      <c r="BE10" s="242"/>
      <c r="BF10" s="242"/>
      <c r="BI10" s="238"/>
      <c r="BJ10" s="238"/>
      <c r="BK10" s="238"/>
      <c r="BL10" s="238"/>
    </row>
    <row r="11" spans="2:64" ht="10.5" customHeight="1" thickBot="1">
      <c r="B11" s="217">
        <v>2</v>
      </c>
      <c r="C11" s="239" t="str">
        <f>組合表!C11</f>
        <v>倉賀野FC</v>
      </c>
      <c r="D11" s="239"/>
      <c r="E11" s="239"/>
      <c r="F11" s="239"/>
      <c r="G11" s="239"/>
      <c r="H11" s="206">
        <f>P9</f>
        <v>1</v>
      </c>
      <c r="I11" s="202"/>
      <c r="J11" s="31" t="str">
        <f>IF(ISBLANK(O67),"",IF(H11&gt;K11,"○",IF(H11&lt;K11,"×","△")))</f>
        <v>△</v>
      </c>
      <c r="K11" s="202">
        <f>M9</f>
        <v>1</v>
      </c>
      <c r="L11" s="203"/>
      <c r="M11" s="220"/>
      <c r="N11" s="221"/>
      <c r="O11" s="240"/>
      <c r="P11" s="221"/>
      <c r="Q11" s="222"/>
      <c r="R11" s="206">
        <f>IF(ISBLANK(O80),"",O80)</f>
        <v>0</v>
      </c>
      <c r="S11" s="202"/>
      <c r="T11" s="31" t="str">
        <f>IF(ISBLANK(O80),"",IF(R11&gt;U11,"○",IF(R11&lt;U11,"×","△")))</f>
        <v>×</v>
      </c>
      <c r="U11" s="202">
        <f>IF(ISBLANK(S80),"",S80)</f>
        <v>6</v>
      </c>
      <c r="V11" s="203"/>
      <c r="W11" s="206">
        <f>IF(ISBLANK(O54),"",O54)</f>
        <v>1</v>
      </c>
      <c r="X11" s="202"/>
      <c r="Y11" s="31" t="str">
        <f>IF(ISBLANK(O54),"",IF(W11&gt;Z11,"○",IF(W11&lt;Z11,"×","△")))</f>
        <v>×</v>
      </c>
      <c r="Z11" s="202">
        <f>IF(ISBLANK(S54),"",S54)</f>
        <v>9</v>
      </c>
      <c r="AA11" s="203"/>
      <c r="AB11" s="206">
        <f>IF(ISBLANK(O61),"",O61)</f>
        <v>1</v>
      </c>
      <c r="AC11" s="202"/>
      <c r="AD11" s="31" t="str">
        <f>IF(ISBLANK(O61),"",IF(AB11&gt;AE11,"○",IF(AB11&lt;AE11,"×","△")))</f>
        <v>×</v>
      </c>
      <c r="AE11" s="202">
        <f>IF(ISBLANK(S61),"",S61)</f>
        <v>5</v>
      </c>
      <c r="AF11" s="203"/>
      <c r="AG11" s="206">
        <f>IF(ISBLANK(O50),"",O50)</f>
        <v>0</v>
      </c>
      <c r="AH11" s="202"/>
      <c r="AI11" s="31" t="str">
        <f>IF(ISBLANK(O50),"",IF(AG11&gt;AJ11,"○",IF(AG11&lt;AJ11,"×","△")))</f>
        <v>×</v>
      </c>
      <c r="AJ11" s="202">
        <f>IF(ISBLANK(S50),"",S50)</f>
        <v>6</v>
      </c>
      <c r="AK11" s="203"/>
      <c r="AL11" s="208"/>
      <c r="AM11" s="209"/>
      <c r="AN11" s="32"/>
      <c r="AO11" s="209"/>
      <c r="AP11" s="243"/>
      <c r="AQ11" s="245">
        <f>IF(ISBLANK($O$46),"",SUM(BD11*3+BE11))</f>
        <v>1</v>
      </c>
      <c r="AR11" s="246"/>
      <c r="AS11" s="245">
        <f>IF(ISBLANK($O$46),"",SUM(H11)+SUM(M11)+SUM(R11)+SUM(W11)+SUM(AB11)+SUM(AG11)+SUM(AL11))</f>
        <v>3</v>
      </c>
      <c r="AT11" s="246"/>
      <c r="AU11" s="245">
        <f>IF(ISBLANK($O$46),"",SUM(K11)+SUM(P11)+SUM(U11)+SUM(Z11)+SUM(AE11)+SUM(AJ11)+SUM(AO11))</f>
        <v>27</v>
      </c>
      <c r="AV11" s="246"/>
      <c r="AW11" s="245">
        <f>IF(ISBLANK(O46),"",AS11-AU11)</f>
        <v>-24</v>
      </c>
      <c r="AX11" s="249"/>
      <c r="AY11" s="246"/>
      <c r="AZ11" s="251">
        <f>IF(ISBLANK($S$80),"",RANK($BF$9:$BF$20,$BF$9:$BF$20))</f>
        <v>5</v>
      </c>
      <c r="BA11" s="251"/>
      <c r="BB11" s="241">
        <f>IF(ISBLANK(S46),"",AQ11*10000+AW11*100+AS11)</f>
        <v>7603</v>
      </c>
      <c r="BD11" s="242">
        <f>COUNTIF(H11:AP12,"○")</f>
        <v>0</v>
      </c>
      <c r="BE11" s="242">
        <f>COUNTIF(H11:AP12,"△")</f>
        <v>1</v>
      </c>
      <c r="BF11" s="242">
        <f>SUM(AQ11*10000+AW11*100+AS11)</f>
        <v>7603</v>
      </c>
      <c r="BI11" s="238"/>
      <c r="BJ11" s="238"/>
      <c r="BK11" s="238"/>
      <c r="BL11" s="28"/>
    </row>
    <row r="12" spans="2:64" ht="10.5" customHeight="1">
      <c r="B12" s="217"/>
      <c r="C12" s="219"/>
      <c r="D12" s="219"/>
      <c r="E12" s="219"/>
      <c r="F12" s="219"/>
      <c r="G12" s="219"/>
      <c r="H12" s="207"/>
      <c r="I12" s="204"/>
      <c r="J12" s="35"/>
      <c r="K12" s="204"/>
      <c r="L12" s="205"/>
      <c r="M12" s="223"/>
      <c r="N12" s="224"/>
      <c r="O12" s="224"/>
      <c r="P12" s="224"/>
      <c r="Q12" s="225"/>
      <c r="R12" s="207"/>
      <c r="S12" s="204"/>
      <c r="T12" s="33"/>
      <c r="U12" s="204"/>
      <c r="V12" s="205"/>
      <c r="W12" s="207"/>
      <c r="X12" s="204"/>
      <c r="Y12" s="33"/>
      <c r="Z12" s="204"/>
      <c r="AA12" s="205"/>
      <c r="AB12" s="207"/>
      <c r="AC12" s="204"/>
      <c r="AD12" s="33"/>
      <c r="AE12" s="204"/>
      <c r="AF12" s="205"/>
      <c r="AG12" s="207"/>
      <c r="AH12" s="204"/>
      <c r="AI12" s="33"/>
      <c r="AJ12" s="204"/>
      <c r="AK12" s="205"/>
      <c r="AL12" s="210"/>
      <c r="AM12" s="211"/>
      <c r="AN12" s="34"/>
      <c r="AO12" s="211"/>
      <c r="AP12" s="244"/>
      <c r="AQ12" s="247"/>
      <c r="AR12" s="248"/>
      <c r="AS12" s="247"/>
      <c r="AT12" s="248"/>
      <c r="AU12" s="247"/>
      <c r="AV12" s="248"/>
      <c r="AW12" s="247"/>
      <c r="AX12" s="250"/>
      <c r="AY12" s="248"/>
      <c r="AZ12" s="251"/>
      <c r="BA12" s="251"/>
      <c r="BB12" s="241"/>
      <c r="BD12" s="242"/>
      <c r="BE12" s="242"/>
      <c r="BF12" s="242"/>
      <c r="BI12" s="238"/>
      <c r="BJ12" s="238"/>
      <c r="BK12" s="238"/>
      <c r="BL12" s="28"/>
    </row>
    <row r="13" spans="2:64" ht="10.5" customHeight="1" thickBot="1">
      <c r="B13" s="217">
        <v>3</v>
      </c>
      <c r="C13" s="239" t="str">
        <f>組合表!C13</f>
        <v>Ｊ・Ｏ　ＦＣ</v>
      </c>
      <c r="D13" s="239"/>
      <c r="E13" s="239"/>
      <c r="F13" s="239"/>
      <c r="G13" s="239"/>
      <c r="H13" s="206">
        <f>U9</f>
        <v>5</v>
      </c>
      <c r="I13" s="202"/>
      <c r="J13" s="31" t="str">
        <f>IF(ISBLANK(O63),"",IF(H13&gt;K13,"○",IF(H13&lt;K13,"×","△")))</f>
        <v>○</v>
      </c>
      <c r="K13" s="202">
        <f>R9</f>
        <v>0</v>
      </c>
      <c r="L13" s="203"/>
      <c r="M13" s="206">
        <f>U11</f>
        <v>6</v>
      </c>
      <c r="N13" s="202"/>
      <c r="O13" s="31" t="str">
        <f>IF(ISBLANK(O80),"",IF(M13&gt;P13,"○",IF(M13&lt;P13,"×","△")))</f>
        <v>○</v>
      </c>
      <c r="P13" s="202">
        <f>R11</f>
        <v>0</v>
      </c>
      <c r="Q13" s="203"/>
      <c r="R13" s="220"/>
      <c r="S13" s="221"/>
      <c r="T13" s="221"/>
      <c r="U13" s="221"/>
      <c r="V13" s="222"/>
      <c r="W13" s="206">
        <f>IF(ISBLANK(O71),"",O71)</f>
        <v>3</v>
      </c>
      <c r="X13" s="202"/>
      <c r="Y13" s="31" t="str">
        <f>IF(ISBLANK(O71),"",IF(W13&gt;Z13,"○",IF(W13&lt;Z13,"×","△")))</f>
        <v>×</v>
      </c>
      <c r="Z13" s="202">
        <f>IF(ISBLANK(S71),"",S71)</f>
        <v>7</v>
      </c>
      <c r="AA13" s="203"/>
      <c r="AB13" s="206">
        <f>IF(ISBLANK(O48),"",O48)</f>
        <v>0</v>
      </c>
      <c r="AC13" s="202"/>
      <c r="AD13" s="31" t="str">
        <f>IF(ISBLANK(O48),"",IF(AB13&gt;AE13,"○",IF(AB13&lt;AE13,"×","△")))</f>
        <v>×</v>
      </c>
      <c r="AE13" s="202">
        <f>IF(ISBLANK(S48),"",S48)</f>
        <v>1</v>
      </c>
      <c r="AF13" s="203"/>
      <c r="AG13" s="206">
        <f>IF(ISBLANK(O56),"",O56)</f>
        <v>0</v>
      </c>
      <c r="AH13" s="202"/>
      <c r="AI13" s="31" t="str">
        <f>IF(ISBLANK(O56),"",IF(AG13&gt;AJ13,"○",IF(AG13&lt;AJ13,"×","△")))</f>
        <v>×</v>
      </c>
      <c r="AJ13" s="202">
        <f>IF(ISBLANK(S56),"",S56)</f>
        <v>3</v>
      </c>
      <c r="AK13" s="203"/>
      <c r="AL13" s="208"/>
      <c r="AM13" s="209"/>
      <c r="AN13" s="32"/>
      <c r="AO13" s="209"/>
      <c r="AP13" s="243"/>
      <c r="AQ13" s="245">
        <f>IF(ISBLANK($O$46),"",SUM(BD13*3+BE13))</f>
        <v>6</v>
      </c>
      <c r="AR13" s="246"/>
      <c r="AS13" s="245">
        <f>IF(ISBLANK($O$46),"",SUM(H13)+SUM(M13)+SUM(R13)+SUM(W13)+SUM(AB13)+SUM(AG13)+SUM(AL13))</f>
        <v>14</v>
      </c>
      <c r="AT13" s="246"/>
      <c r="AU13" s="245">
        <f>IF(ISBLANK($O$46),"",SUM(K13)+SUM(P13)+SUM(U13)+SUM(Z13)+SUM(AE13)+SUM(AJ13)+SUM(AO13))</f>
        <v>11</v>
      </c>
      <c r="AV13" s="246"/>
      <c r="AW13" s="245">
        <f>IF(ISBLANK(O46),"",AS13-AU13)</f>
        <v>3</v>
      </c>
      <c r="AX13" s="249"/>
      <c r="AY13" s="246"/>
      <c r="AZ13" s="251">
        <f>IF(ISBLANK($S$80),"",RANK($BF$9:$BF$20,$BF$9:$BF$20))</f>
        <v>4</v>
      </c>
      <c r="BA13" s="251"/>
      <c r="BB13" s="241">
        <f>IF(ISBLANK(O48),"",AQ13*10000+AW13*100+AS13)</f>
        <v>60314</v>
      </c>
      <c r="BD13" s="242">
        <f>COUNTIF(H13:AP14,"○")</f>
        <v>2</v>
      </c>
      <c r="BE13" s="242">
        <f>COUNTIF(H13:AP14,"△")</f>
        <v>0</v>
      </c>
      <c r="BF13" s="242">
        <f>SUM(AQ13*10000+AW13*100+AS13)</f>
        <v>60314</v>
      </c>
      <c r="BI13" s="238"/>
      <c r="BJ13" s="238"/>
      <c r="BK13" s="238"/>
      <c r="BL13" s="28"/>
    </row>
    <row r="14" spans="2:64" ht="10.5" customHeight="1">
      <c r="B14" s="217"/>
      <c r="C14" s="219"/>
      <c r="D14" s="219"/>
      <c r="E14" s="219"/>
      <c r="F14" s="219"/>
      <c r="G14" s="219"/>
      <c r="H14" s="207"/>
      <c r="I14" s="204"/>
      <c r="J14" s="35"/>
      <c r="K14" s="204"/>
      <c r="L14" s="205"/>
      <c r="M14" s="207"/>
      <c r="N14" s="204"/>
      <c r="O14" s="35"/>
      <c r="P14" s="204"/>
      <c r="Q14" s="205"/>
      <c r="R14" s="223"/>
      <c r="S14" s="224"/>
      <c r="T14" s="224"/>
      <c r="U14" s="224"/>
      <c r="V14" s="225"/>
      <c r="W14" s="207"/>
      <c r="X14" s="204"/>
      <c r="Y14" s="33"/>
      <c r="Z14" s="204"/>
      <c r="AA14" s="205"/>
      <c r="AB14" s="207"/>
      <c r="AC14" s="204"/>
      <c r="AD14" s="33"/>
      <c r="AE14" s="204"/>
      <c r="AF14" s="205"/>
      <c r="AG14" s="207"/>
      <c r="AH14" s="204"/>
      <c r="AI14" s="33"/>
      <c r="AJ14" s="204"/>
      <c r="AK14" s="205"/>
      <c r="AL14" s="210"/>
      <c r="AM14" s="211"/>
      <c r="AN14" s="34"/>
      <c r="AO14" s="211"/>
      <c r="AP14" s="244"/>
      <c r="AQ14" s="247"/>
      <c r="AR14" s="248"/>
      <c r="AS14" s="247"/>
      <c r="AT14" s="248"/>
      <c r="AU14" s="247"/>
      <c r="AV14" s="248"/>
      <c r="AW14" s="247"/>
      <c r="AX14" s="250"/>
      <c r="AY14" s="248"/>
      <c r="AZ14" s="251"/>
      <c r="BA14" s="251"/>
      <c r="BB14" s="241"/>
      <c r="BD14" s="242"/>
      <c r="BE14" s="242"/>
      <c r="BF14" s="242"/>
      <c r="BI14" s="238"/>
      <c r="BJ14" s="238"/>
      <c r="BK14" s="238"/>
      <c r="BL14" s="28"/>
    </row>
    <row r="15" spans="2:64" ht="10.5" customHeight="1" thickBot="1">
      <c r="B15" s="217">
        <v>4</v>
      </c>
      <c r="C15" s="239" t="str">
        <f>組合表!C15</f>
        <v>六郷SC</v>
      </c>
      <c r="D15" s="239"/>
      <c r="E15" s="239"/>
      <c r="F15" s="239"/>
      <c r="G15" s="239"/>
      <c r="H15" s="206">
        <f>Z9</f>
        <v>5</v>
      </c>
      <c r="I15" s="202"/>
      <c r="J15" s="31" t="str">
        <f>IF(ISBLANK(O46),"",IF(H15&gt;K15,"○",IF(H15&lt;K15,"×","△")))</f>
        <v>○</v>
      </c>
      <c r="K15" s="202">
        <f>W9</f>
        <v>0</v>
      </c>
      <c r="L15" s="203"/>
      <c r="M15" s="206">
        <f>Z11</f>
        <v>9</v>
      </c>
      <c r="N15" s="202"/>
      <c r="O15" s="31" t="str">
        <f>IF(ISBLANK(O54),"",IF(M15&gt;P15,"○",IF(M15&lt;P15,"×","△")))</f>
        <v>○</v>
      </c>
      <c r="P15" s="202">
        <f>W11</f>
        <v>1</v>
      </c>
      <c r="Q15" s="203"/>
      <c r="R15" s="206">
        <f>Z13</f>
        <v>7</v>
      </c>
      <c r="S15" s="202"/>
      <c r="T15" s="31" t="str">
        <f>IF(ISBLANK(O71),"",IF(R15&gt;U15,"○",IF(R15&lt;U15,"×","△")))</f>
        <v>○</v>
      </c>
      <c r="U15" s="202">
        <f>W13</f>
        <v>3</v>
      </c>
      <c r="V15" s="203"/>
      <c r="W15" s="220"/>
      <c r="X15" s="221"/>
      <c r="Y15" s="221"/>
      <c r="Z15" s="221"/>
      <c r="AA15" s="222"/>
      <c r="AB15" s="206">
        <f>IF(ISBLANK(O78),"",O78)</f>
        <v>1</v>
      </c>
      <c r="AC15" s="202"/>
      <c r="AD15" s="31" t="str">
        <f>IF(ISBLANK(O78),"",IF(AB15&gt;AE15,"○",IF(AB15&lt;AE15,"×","△")))</f>
        <v>×</v>
      </c>
      <c r="AE15" s="202">
        <f>IF(ISBLANK(S78),"",S78)</f>
        <v>3</v>
      </c>
      <c r="AF15" s="203"/>
      <c r="AG15" s="206">
        <f>IF(ISBLANK(O65),"",O65)</f>
        <v>1</v>
      </c>
      <c r="AH15" s="202"/>
      <c r="AI15" s="31" t="str">
        <f>IF(ISBLANK(O65),"",IF(AG15&gt;AJ15,"○",IF(AG15&lt;AJ15,"×","△")))</f>
        <v>×</v>
      </c>
      <c r="AJ15" s="202">
        <f>IF(ISBLANK(S65),"",S65)</f>
        <v>4</v>
      </c>
      <c r="AK15" s="203"/>
      <c r="AL15" s="208"/>
      <c r="AM15" s="209"/>
      <c r="AN15" s="32"/>
      <c r="AO15" s="209"/>
      <c r="AP15" s="243"/>
      <c r="AQ15" s="245">
        <f>IF(ISBLANK($O$46),"",SUM(BD15*3+BE15))</f>
        <v>9</v>
      </c>
      <c r="AR15" s="246"/>
      <c r="AS15" s="245">
        <f>IF(ISBLANK($O$46),"",SUM(H15)+SUM(M15)+SUM(R15)+SUM(W15)+SUM(AB15)+SUM(AG15)+SUM(AL15))</f>
        <v>23</v>
      </c>
      <c r="AT15" s="246"/>
      <c r="AU15" s="245">
        <f>IF(ISBLANK($O$46),"",SUM(K15)+SUM(P15)+SUM(U15)+SUM(Z15)+SUM(AE15)+SUM(AJ15)+SUM(AO15))</f>
        <v>11</v>
      </c>
      <c r="AV15" s="246"/>
      <c r="AW15" s="245">
        <f>IF(ISBLANK(O46),"",AS15-AU15)</f>
        <v>12</v>
      </c>
      <c r="AX15" s="249"/>
      <c r="AY15" s="246"/>
      <c r="AZ15" s="251">
        <f>IF(ISBLANK($S$80),"",RANK($BF$9:$BF$20,$BF$9:$BF$20))</f>
        <v>3</v>
      </c>
      <c r="BA15" s="251"/>
      <c r="BB15" s="241">
        <f>IF(ISBLANK(S48),"",AQ15*10000+AW15*100+AS15)</f>
        <v>91223</v>
      </c>
      <c r="BD15" s="242">
        <f>COUNTIF(H15:AP16,"○")</f>
        <v>3</v>
      </c>
      <c r="BE15" s="242">
        <f>COUNTIF(H15:AP16,"△")</f>
        <v>0</v>
      </c>
      <c r="BF15" s="242">
        <f>SUM(AQ15*10000+AW15*100+AS15)</f>
        <v>91223</v>
      </c>
      <c r="BI15" s="238"/>
      <c r="BJ15" s="238"/>
      <c r="BK15" s="238"/>
      <c r="BL15" s="28"/>
    </row>
    <row r="16" spans="2:64" ht="10.5" customHeight="1">
      <c r="B16" s="217"/>
      <c r="C16" s="219"/>
      <c r="D16" s="219"/>
      <c r="E16" s="219"/>
      <c r="F16" s="219"/>
      <c r="G16" s="219"/>
      <c r="H16" s="207"/>
      <c r="I16" s="204"/>
      <c r="J16" s="35"/>
      <c r="K16" s="204"/>
      <c r="L16" s="205"/>
      <c r="M16" s="207"/>
      <c r="N16" s="204"/>
      <c r="O16" s="35"/>
      <c r="P16" s="204"/>
      <c r="Q16" s="205"/>
      <c r="R16" s="207"/>
      <c r="S16" s="204"/>
      <c r="T16" s="35"/>
      <c r="U16" s="204"/>
      <c r="V16" s="205"/>
      <c r="W16" s="223"/>
      <c r="X16" s="224"/>
      <c r="Y16" s="224"/>
      <c r="Z16" s="224"/>
      <c r="AA16" s="225"/>
      <c r="AB16" s="207"/>
      <c r="AC16" s="204"/>
      <c r="AD16" s="33"/>
      <c r="AE16" s="204"/>
      <c r="AF16" s="205"/>
      <c r="AG16" s="207"/>
      <c r="AH16" s="204"/>
      <c r="AI16" s="33"/>
      <c r="AJ16" s="204"/>
      <c r="AK16" s="205"/>
      <c r="AL16" s="210"/>
      <c r="AM16" s="211"/>
      <c r="AN16" s="34"/>
      <c r="AO16" s="211"/>
      <c r="AP16" s="244"/>
      <c r="AQ16" s="247"/>
      <c r="AR16" s="248"/>
      <c r="AS16" s="247"/>
      <c r="AT16" s="248"/>
      <c r="AU16" s="247"/>
      <c r="AV16" s="248"/>
      <c r="AW16" s="247"/>
      <c r="AX16" s="250"/>
      <c r="AY16" s="248"/>
      <c r="AZ16" s="251"/>
      <c r="BA16" s="251"/>
      <c r="BB16" s="241"/>
      <c r="BD16" s="242"/>
      <c r="BE16" s="242"/>
      <c r="BF16" s="242"/>
      <c r="BI16" s="238"/>
      <c r="BJ16" s="238"/>
      <c r="BK16" s="238"/>
      <c r="BL16" s="28"/>
    </row>
    <row r="17" spans="2:64" ht="10.5" customHeight="1" thickBot="1">
      <c r="B17" s="217">
        <v>5</v>
      </c>
      <c r="C17" s="239" t="str">
        <f>組合表!C17</f>
        <v>ＦＣ中川</v>
      </c>
      <c r="D17" s="239"/>
      <c r="E17" s="239"/>
      <c r="F17" s="239"/>
      <c r="G17" s="239"/>
      <c r="H17" s="206">
        <f>AE9</f>
        <v>8</v>
      </c>
      <c r="I17" s="202"/>
      <c r="J17" s="31" t="str">
        <f>IF(ISBLANK(O52),"",IF(H17&gt;K17,"○",IF(H17&lt;K17,"×","△")))</f>
        <v>○</v>
      </c>
      <c r="K17" s="202">
        <f>AB9</f>
        <v>0</v>
      </c>
      <c r="L17" s="203"/>
      <c r="M17" s="206">
        <f>AE11</f>
        <v>5</v>
      </c>
      <c r="N17" s="202"/>
      <c r="O17" s="31" t="str">
        <f>IF(ISBLANK(O61),"",IF(M17&gt;P17,"○",IF(M17&lt;P17,"×","△")))</f>
        <v>○</v>
      </c>
      <c r="P17" s="202">
        <f>AB11</f>
        <v>1</v>
      </c>
      <c r="Q17" s="203"/>
      <c r="R17" s="206">
        <f>AE13</f>
        <v>1</v>
      </c>
      <c r="S17" s="202"/>
      <c r="T17" s="31" t="str">
        <f>IF(ISBLANK(O48),"",IF(R17&gt;U17,"○",IF(R17&lt;U17,"×","△")))</f>
        <v>○</v>
      </c>
      <c r="U17" s="202">
        <f>AB13</f>
        <v>0</v>
      </c>
      <c r="V17" s="203"/>
      <c r="W17" s="206">
        <f>AE15</f>
        <v>3</v>
      </c>
      <c r="X17" s="202"/>
      <c r="Y17" s="31" t="str">
        <f>IF(ISBLANK(O78),"",IF(W17&gt;Z17,"○",IF(W17&lt;Z17,"×","△")))</f>
        <v>○</v>
      </c>
      <c r="Z17" s="202">
        <f>AB15</f>
        <v>1</v>
      </c>
      <c r="AA17" s="203"/>
      <c r="AB17" s="220"/>
      <c r="AC17" s="221"/>
      <c r="AD17" s="221"/>
      <c r="AE17" s="221"/>
      <c r="AF17" s="222"/>
      <c r="AG17" s="206">
        <f>IF(ISBLANK(O69),"",O69)</f>
        <v>0</v>
      </c>
      <c r="AH17" s="202"/>
      <c r="AI17" s="31" t="str">
        <f>IF(ISBLANK(O69),"",IF(AG17&gt;AJ17,"○",IF(AG17&lt;AJ17,"×","△")))</f>
        <v>×</v>
      </c>
      <c r="AJ17" s="202">
        <f>IF(ISBLANK(S69),"",S69)</f>
        <v>1</v>
      </c>
      <c r="AK17" s="203"/>
      <c r="AL17" s="208"/>
      <c r="AM17" s="209"/>
      <c r="AN17" s="32"/>
      <c r="AO17" s="209"/>
      <c r="AP17" s="243"/>
      <c r="AQ17" s="245">
        <f>IF(ISBLANK($O$46),"",SUM(BD17*3+BE17))</f>
        <v>12</v>
      </c>
      <c r="AR17" s="246"/>
      <c r="AS17" s="245">
        <f>IF(ISBLANK($O$46),"",SUM(H17)+SUM(M17)+SUM(R17)+SUM(W17)+SUM(AB17)+SUM(AG17)+SUM(AL17))</f>
        <v>17</v>
      </c>
      <c r="AT17" s="246"/>
      <c r="AU17" s="245">
        <f>IF(ISBLANK($O$46),"",SUM(K17)+SUM(P17)+SUM(U17)+SUM(Z17)+SUM(AE17)+SUM(AJ17)+SUM(AO17))</f>
        <v>3</v>
      </c>
      <c r="AV17" s="246"/>
      <c r="AW17" s="245">
        <f>IF(ISBLANK(O46),"",AS17-AU17)</f>
        <v>14</v>
      </c>
      <c r="AX17" s="249"/>
      <c r="AY17" s="246"/>
      <c r="AZ17" s="251">
        <f>IF(ISBLANK($S$80),"",RANK($BF$9:$BF$20,$BF$9:$BF$20))</f>
        <v>2</v>
      </c>
      <c r="BA17" s="251"/>
      <c r="BB17" s="241">
        <f>IF(ISBLANK(O50),"",AQ17*10000+AW17*100+AS17)</f>
        <v>121417</v>
      </c>
      <c r="BD17" s="242">
        <f>COUNTIF(H17:AP18,"○")</f>
        <v>4</v>
      </c>
      <c r="BE17" s="242">
        <f>COUNTIF(H17:AP18,"△")</f>
        <v>0</v>
      </c>
      <c r="BF17" s="242">
        <f>SUM(AQ17*10000+AW17*100+AS17)</f>
        <v>121417</v>
      </c>
      <c r="BI17" s="238"/>
      <c r="BJ17" s="238"/>
      <c r="BK17" s="238"/>
      <c r="BL17" s="28"/>
    </row>
    <row r="18" spans="2:64" ht="10.5" customHeight="1">
      <c r="B18" s="217"/>
      <c r="C18" s="219"/>
      <c r="D18" s="219"/>
      <c r="E18" s="219"/>
      <c r="F18" s="219"/>
      <c r="G18" s="219"/>
      <c r="H18" s="207"/>
      <c r="I18" s="204"/>
      <c r="J18" s="35"/>
      <c r="K18" s="204"/>
      <c r="L18" s="205"/>
      <c r="M18" s="207"/>
      <c r="N18" s="204"/>
      <c r="O18" s="35"/>
      <c r="P18" s="204"/>
      <c r="Q18" s="205"/>
      <c r="R18" s="207"/>
      <c r="S18" s="204"/>
      <c r="T18" s="35"/>
      <c r="U18" s="204"/>
      <c r="V18" s="205"/>
      <c r="W18" s="207"/>
      <c r="X18" s="204"/>
      <c r="Y18" s="35"/>
      <c r="Z18" s="204"/>
      <c r="AA18" s="205"/>
      <c r="AB18" s="223"/>
      <c r="AC18" s="224"/>
      <c r="AD18" s="224"/>
      <c r="AE18" s="224"/>
      <c r="AF18" s="225"/>
      <c r="AG18" s="207"/>
      <c r="AH18" s="204"/>
      <c r="AI18" s="33"/>
      <c r="AJ18" s="204"/>
      <c r="AK18" s="205"/>
      <c r="AL18" s="210"/>
      <c r="AM18" s="211"/>
      <c r="AN18" s="34"/>
      <c r="AO18" s="211"/>
      <c r="AP18" s="244"/>
      <c r="AQ18" s="247"/>
      <c r="AR18" s="248"/>
      <c r="AS18" s="247"/>
      <c r="AT18" s="248"/>
      <c r="AU18" s="247"/>
      <c r="AV18" s="248"/>
      <c r="AW18" s="247"/>
      <c r="AX18" s="250"/>
      <c r="AY18" s="248"/>
      <c r="AZ18" s="251"/>
      <c r="BA18" s="251"/>
      <c r="BB18" s="241"/>
      <c r="BD18" s="242"/>
      <c r="BE18" s="242"/>
      <c r="BF18" s="242"/>
      <c r="BI18" s="238"/>
      <c r="BJ18" s="238"/>
      <c r="BK18" s="238"/>
      <c r="BL18" s="28"/>
    </row>
    <row r="19" spans="2:64" ht="10.5" customHeight="1" thickBot="1">
      <c r="B19" s="217">
        <v>6</v>
      </c>
      <c r="C19" s="239" t="str">
        <f>組合表!C19</f>
        <v>寺尾少年SC</v>
      </c>
      <c r="D19" s="239"/>
      <c r="E19" s="239"/>
      <c r="F19" s="239"/>
      <c r="G19" s="239"/>
      <c r="H19" s="206">
        <f>AJ9</f>
        <v>7</v>
      </c>
      <c r="I19" s="202"/>
      <c r="J19" s="31" t="str">
        <f>IF(ISBLANK(O76),"",IF(H19&gt;K19,"○",IF(H19&lt;K19,"×","△")))</f>
        <v>○</v>
      </c>
      <c r="K19" s="202">
        <f>AG9</f>
        <v>0</v>
      </c>
      <c r="L19" s="203"/>
      <c r="M19" s="206">
        <f>AJ11</f>
        <v>6</v>
      </c>
      <c r="N19" s="202"/>
      <c r="O19" s="31" t="str">
        <f>IF(ISBLANK(O50),"",IF(M19&gt;P19,"○",IF(M19&lt;P19,"×","△")))</f>
        <v>○</v>
      </c>
      <c r="P19" s="202">
        <f>AG11</f>
        <v>0</v>
      </c>
      <c r="Q19" s="203"/>
      <c r="R19" s="206">
        <f>AJ13</f>
        <v>3</v>
      </c>
      <c r="S19" s="202"/>
      <c r="T19" s="31" t="str">
        <f>IF(ISBLANK(O56),"",IF(R19&gt;U19,"○",IF(R19&lt;U19,"×","△")))</f>
        <v>○</v>
      </c>
      <c r="U19" s="202">
        <f>AG13</f>
        <v>0</v>
      </c>
      <c r="V19" s="203"/>
      <c r="W19" s="206">
        <f>AJ15</f>
        <v>4</v>
      </c>
      <c r="X19" s="202"/>
      <c r="Y19" s="31" t="str">
        <f>IF(ISBLANK(O65),"",IF(W19&gt;Z19,"○",IF(W19&lt;Z19,"×","△")))</f>
        <v>○</v>
      </c>
      <c r="Z19" s="202">
        <f>AG15</f>
        <v>1</v>
      </c>
      <c r="AA19" s="203"/>
      <c r="AB19" s="206">
        <f>AJ17</f>
        <v>1</v>
      </c>
      <c r="AC19" s="202"/>
      <c r="AD19" s="31" t="str">
        <f>IF(ISBLANK(O69),"",IF(AB19&gt;AE19,"○",IF(AB19&lt;AE19,"×","△")))</f>
        <v>○</v>
      </c>
      <c r="AE19" s="252">
        <f>AG17</f>
        <v>0</v>
      </c>
      <c r="AF19" s="253"/>
      <c r="AG19" s="220"/>
      <c r="AH19" s="221"/>
      <c r="AI19" s="221"/>
      <c r="AJ19" s="221"/>
      <c r="AK19" s="222"/>
      <c r="AL19" s="208"/>
      <c r="AM19" s="209"/>
      <c r="AN19" s="32"/>
      <c r="AO19" s="209"/>
      <c r="AP19" s="243"/>
      <c r="AQ19" s="245">
        <f>IF(ISBLANK($O$46),"",SUM(BD19*3+BE19))</f>
        <v>15</v>
      </c>
      <c r="AR19" s="246"/>
      <c r="AS19" s="245">
        <f>IF(ISBLANK($O$46),"",SUM(H19)+SUM(M19)+SUM(R19)+SUM(W19)+SUM(AB19)+SUM(AG19)+SUM(AL19))</f>
        <v>21</v>
      </c>
      <c r="AT19" s="246"/>
      <c r="AU19" s="245">
        <f>IF(ISBLANK($O$46),"",SUM(K19)+SUM(P19)+SUM(U19)+SUM(Z19)+SUM(AE19)+SUM(AJ19)+SUM(AO19))</f>
        <v>1</v>
      </c>
      <c r="AV19" s="246"/>
      <c r="AW19" s="245">
        <f>IF(ISBLANK(O46),"",AS19-AU19)</f>
        <v>20</v>
      </c>
      <c r="AX19" s="249"/>
      <c r="AY19" s="246"/>
      <c r="AZ19" s="251">
        <f>IF(ISBLANK($S$80),"",RANK($BF$9:$BF$20,$BF$9:$BF$20))</f>
        <v>1</v>
      </c>
      <c r="BA19" s="251"/>
      <c r="BB19" s="241">
        <f>IF(ISBLANK(S50),"",AQ19*10000+AW19*100+AS19)</f>
        <v>152021</v>
      </c>
      <c r="BD19" s="242">
        <f>COUNTIF(H19:AP20,"○")</f>
        <v>5</v>
      </c>
      <c r="BE19" s="242">
        <f>COUNTIF(H19:AP20,"△")</f>
        <v>0</v>
      </c>
      <c r="BF19" s="242">
        <f>SUM(AQ19*10000+AW19*100+AS19)</f>
        <v>152021</v>
      </c>
      <c r="BI19" s="238"/>
      <c r="BJ19" s="238"/>
      <c r="BK19" s="238"/>
      <c r="BL19" s="28"/>
    </row>
    <row r="20" spans="2:64" ht="10.5" customHeight="1">
      <c r="B20" s="217"/>
      <c r="C20" s="219"/>
      <c r="D20" s="219"/>
      <c r="E20" s="219"/>
      <c r="F20" s="219"/>
      <c r="G20" s="219"/>
      <c r="H20" s="207"/>
      <c r="I20" s="204"/>
      <c r="J20" s="35"/>
      <c r="K20" s="204"/>
      <c r="L20" s="205"/>
      <c r="M20" s="207"/>
      <c r="N20" s="204"/>
      <c r="O20" s="35"/>
      <c r="P20" s="204"/>
      <c r="Q20" s="205"/>
      <c r="R20" s="207"/>
      <c r="S20" s="204"/>
      <c r="T20" s="35"/>
      <c r="U20" s="204"/>
      <c r="V20" s="205"/>
      <c r="W20" s="207"/>
      <c r="X20" s="204"/>
      <c r="Y20" s="35"/>
      <c r="Z20" s="204"/>
      <c r="AA20" s="205"/>
      <c r="AB20" s="207"/>
      <c r="AC20" s="204"/>
      <c r="AD20" s="35"/>
      <c r="AE20" s="254"/>
      <c r="AF20" s="255"/>
      <c r="AG20" s="223"/>
      <c r="AH20" s="224"/>
      <c r="AI20" s="224"/>
      <c r="AJ20" s="224"/>
      <c r="AK20" s="225"/>
      <c r="AL20" s="210"/>
      <c r="AM20" s="211"/>
      <c r="AN20" s="34"/>
      <c r="AO20" s="211"/>
      <c r="AP20" s="244"/>
      <c r="AQ20" s="247"/>
      <c r="AR20" s="248"/>
      <c r="AS20" s="247"/>
      <c r="AT20" s="248"/>
      <c r="AU20" s="247"/>
      <c r="AV20" s="248"/>
      <c r="AW20" s="247"/>
      <c r="AX20" s="250"/>
      <c r="AY20" s="248"/>
      <c r="AZ20" s="251"/>
      <c r="BA20" s="251"/>
      <c r="BB20" s="241"/>
      <c r="BD20" s="242"/>
      <c r="BE20" s="242"/>
      <c r="BF20" s="242"/>
      <c r="BI20" s="238"/>
      <c r="BJ20" s="238"/>
      <c r="BK20" s="238"/>
      <c r="BL20" s="28"/>
    </row>
    <row r="21" spans="2:64" ht="10.5" customHeight="1" thickBot="1">
      <c r="B21" s="268"/>
      <c r="C21" s="269"/>
      <c r="D21" s="269"/>
      <c r="E21" s="269"/>
      <c r="F21" s="269"/>
      <c r="G21" s="269"/>
      <c r="H21" s="208"/>
      <c r="I21" s="209"/>
      <c r="J21" s="32"/>
      <c r="K21" s="209"/>
      <c r="L21" s="243"/>
      <c r="M21" s="208"/>
      <c r="N21" s="209"/>
      <c r="O21" s="32"/>
      <c r="P21" s="209"/>
      <c r="Q21" s="243"/>
      <c r="R21" s="208"/>
      <c r="S21" s="209"/>
      <c r="T21" s="32"/>
      <c r="U21" s="209"/>
      <c r="V21" s="243"/>
      <c r="W21" s="208"/>
      <c r="X21" s="209"/>
      <c r="Y21" s="32"/>
      <c r="Z21" s="209"/>
      <c r="AA21" s="243"/>
      <c r="AB21" s="256"/>
      <c r="AC21" s="257"/>
      <c r="AD21" s="32"/>
      <c r="AE21" s="257"/>
      <c r="AF21" s="260"/>
      <c r="AG21" s="208"/>
      <c r="AH21" s="209"/>
      <c r="AI21" s="32"/>
      <c r="AJ21" s="209"/>
      <c r="AK21" s="243"/>
      <c r="AL21" s="262"/>
      <c r="AM21" s="263"/>
      <c r="AN21" s="263"/>
      <c r="AO21" s="263"/>
      <c r="AP21" s="264"/>
      <c r="AQ21" s="271"/>
      <c r="AR21" s="272"/>
      <c r="AS21" s="271"/>
      <c r="AT21" s="272"/>
      <c r="AU21" s="271"/>
      <c r="AV21" s="272"/>
      <c r="AW21" s="271"/>
      <c r="AX21" s="275"/>
      <c r="AY21" s="272"/>
      <c r="AZ21" s="277"/>
      <c r="BA21" s="278"/>
      <c r="BB21" s="241">
        <f>IF(ISBLANK(S52),"",AQ21*10000+AW21*100+AS21)</f>
        <v>0</v>
      </c>
      <c r="BD21" s="242">
        <f>COUNTIF(H21:AP22,"○")</f>
        <v>0</v>
      </c>
      <c r="BE21" s="242">
        <f>COUNTIF(H21:AP22,"△")</f>
        <v>0</v>
      </c>
      <c r="BF21" s="242">
        <f>SUM(AQ21*10000+AW21*100+AS21)</f>
        <v>0</v>
      </c>
      <c r="BI21" s="238"/>
      <c r="BJ21" s="238"/>
      <c r="BK21" s="238"/>
      <c r="BL21" s="28"/>
    </row>
    <row r="22" spans="2:64" ht="10.5" customHeight="1">
      <c r="B22" s="268"/>
      <c r="C22" s="270"/>
      <c r="D22" s="270"/>
      <c r="E22" s="270"/>
      <c r="F22" s="270"/>
      <c r="G22" s="270"/>
      <c r="H22" s="210"/>
      <c r="I22" s="211"/>
      <c r="J22" s="36"/>
      <c r="K22" s="211"/>
      <c r="L22" s="244"/>
      <c r="M22" s="210"/>
      <c r="N22" s="211"/>
      <c r="O22" s="36"/>
      <c r="P22" s="211"/>
      <c r="Q22" s="244"/>
      <c r="R22" s="210"/>
      <c r="S22" s="211"/>
      <c r="T22" s="36"/>
      <c r="U22" s="211"/>
      <c r="V22" s="244"/>
      <c r="W22" s="210"/>
      <c r="X22" s="211"/>
      <c r="Y22" s="36"/>
      <c r="Z22" s="211"/>
      <c r="AA22" s="244"/>
      <c r="AB22" s="258"/>
      <c r="AC22" s="259"/>
      <c r="AD22" s="36"/>
      <c r="AE22" s="259"/>
      <c r="AF22" s="261"/>
      <c r="AG22" s="210"/>
      <c r="AH22" s="211"/>
      <c r="AI22" s="36"/>
      <c r="AJ22" s="211"/>
      <c r="AK22" s="244"/>
      <c r="AL22" s="265"/>
      <c r="AM22" s="266"/>
      <c r="AN22" s="266"/>
      <c r="AO22" s="266"/>
      <c r="AP22" s="267"/>
      <c r="AQ22" s="273"/>
      <c r="AR22" s="274"/>
      <c r="AS22" s="273"/>
      <c r="AT22" s="274"/>
      <c r="AU22" s="273"/>
      <c r="AV22" s="274"/>
      <c r="AW22" s="273"/>
      <c r="AX22" s="276"/>
      <c r="AY22" s="274"/>
      <c r="AZ22" s="279"/>
      <c r="BA22" s="280"/>
      <c r="BB22" s="241"/>
      <c r="BD22" s="242"/>
      <c r="BE22" s="242"/>
      <c r="BF22" s="242"/>
      <c r="BI22" s="238"/>
      <c r="BJ22" s="238"/>
      <c r="BK22" s="238"/>
      <c r="BL22" s="28"/>
    </row>
    <row r="23" spans="2:64" ht="15.75" customHeight="1">
      <c r="B23" s="30"/>
      <c r="C23" s="29"/>
      <c r="D23" s="29"/>
      <c r="E23" s="29"/>
      <c r="F23" s="29"/>
      <c r="G23" s="29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02"/>
      <c r="AM23" s="202"/>
      <c r="AN23" s="202"/>
      <c r="AO23" s="202"/>
      <c r="AP23" s="202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</row>
    <row r="24" spans="2:64" ht="10.5" customHeight="1">
      <c r="B24" s="281" t="str">
        <f>IF(ISBLANK(K2),"",K2)</f>
        <v>Ａ</v>
      </c>
      <c r="C24" s="282"/>
      <c r="D24" s="283"/>
      <c r="E24" s="287" t="s">
        <v>40</v>
      </c>
      <c r="F24" s="288"/>
      <c r="G24" s="288"/>
      <c r="H24" s="291" t="str">
        <f>IF(ISBLANK(AZ9),"",IF(AZ9=1,C9,IF(AZ11=1,C11,IF(AZ13=1,C13,IF(AZ15=1,C15,IF(AZ17=1,C17,IF(AZ19=1,C19,)))))))</f>
        <v>寺尾少年SC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3" t="s">
        <v>41</v>
      </c>
      <c r="S24" s="293"/>
      <c r="T24" s="293"/>
      <c r="U24" s="294">
        <f>IF(ISBLANK(AZ9),"",IF(AZ9=1,AQ9,IF(AZ11=1,AQ11,IF(AZ13=1,AQ13,IF(AZ15=1,AQ15,IF(AZ17=1,AQ17,IF(AZ19=1,AQ19,)))))))</f>
        <v>15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21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1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20</v>
      </c>
      <c r="AN24" s="249"/>
      <c r="AO24" s="246"/>
      <c r="BI24" s="40"/>
      <c r="BJ24" s="40"/>
      <c r="BK24" s="40"/>
    </row>
    <row r="25" spans="2:64" ht="10.5" customHeight="1">
      <c r="B25" s="284"/>
      <c r="C25" s="285"/>
      <c r="D25" s="286"/>
      <c r="E25" s="289"/>
      <c r="F25" s="290"/>
      <c r="G25" s="290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3"/>
      <c r="S25" s="293"/>
      <c r="T25" s="29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40"/>
      <c r="BJ25" s="40"/>
      <c r="BK25" s="40"/>
    </row>
    <row r="26" spans="2:64" ht="10.5" customHeight="1">
      <c r="B26" s="284"/>
      <c r="C26" s="285"/>
      <c r="D26" s="286"/>
      <c r="E26" s="296" t="s">
        <v>44</v>
      </c>
      <c r="F26" s="297"/>
      <c r="G26" s="297"/>
      <c r="H26" s="291" t="str">
        <f>IF(ISBLANK(AZ9),"",IF(AZ9=2,C9,IF(AZ11=2,C11,IF(AZ13=2,C13,IF(AZ15=2,C15,IF(AZ17=2,C17,IF(AZ19=2,C19,)))))))</f>
        <v>ＦＣ中川</v>
      </c>
      <c r="I26" s="292"/>
      <c r="J26" s="292"/>
      <c r="K26" s="292"/>
      <c r="L26" s="292"/>
      <c r="M26" s="292"/>
      <c r="N26" s="292"/>
      <c r="O26" s="292"/>
      <c r="P26" s="292"/>
      <c r="Q26" s="292"/>
      <c r="R26" s="300" t="s">
        <v>41</v>
      </c>
      <c r="S26" s="300"/>
      <c r="T26" s="300"/>
      <c r="U26" s="294">
        <f>IF(ISBLANK(AZ9),"",IF(AZ9=2,AQ9,IF(AZ11=2,AQ11,IF(AZ13=2,AQ13,IF(AZ15=2,AQ15,IF(AZ17=2,AQ17,IF(AZ19=2,AQ19,)))))))</f>
        <v>12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17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3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14</v>
      </c>
      <c r="AN26" s="249"/>
      <c r="AO26" s="246"/>
      <c r="BI26" s="40"/>
      <c r="BJ26" s="40"/>
      <c r="BK26" s="40"/>
    </row>
    <row r="27" spans="2:64" ht="10.5" customHeight="1">
      <c r="B27" s="325" t="s">
        <v>0</v>
      </c>
      <c r="C27" s="179"/>
      <c r="D27" s="180"/>
      <c r="E27" s="298"/>
      <c r="F27" s="299"/>
      <c r="G27" s="299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300"/>
      <c r="S27" s="300"/>
      <c r="T27" s="300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216"/>
      <c r="BE27" s="216"/>
      <c r="BF27" s="216"/>
      <c r="BG27" s="28"/>
      <c r="BH27" s="28"/>
      <c r="BI27" s="216"/>
      <c r="BJ27" s="216"/>
      <c r="BK27" s="216"/>
      <c r="BL27" s="216"/>
    </row>
    <row r="28" spans="2:64" ht="10.5" customHeight="1">
      <c r="B28" s="325"/>
      <c r="C28" s="179"/>
      <c r="D28" s="180"/>
      <c r="E28" s="301" t="s">
        <v>45</v>
      </c>
      <c r="F28" s="302"/>
      <c r="G28" s="302"/>
      <c r="H28" s="291" t="str">
        <f>IF(ISBLANK(AZ9),"",IF(AZ9=3,C9,IF(AZ11=3,C11,IF(AZ13=3,C13,IF(AZ15=3,C15,IF(AZ17=3,C17,IF(AZ19=3,C19,)))))))</f>
        <v>六郷SC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9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23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11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12</v>
      </c>
      <c r="AN28" s="307"/>
      <c r="AO28" s="308"/>
      <c r="AP28" s="312">
        <v>0</v>
      </c>
      <c r="AQ28" s="314" t="s">
        <v>46</v>
      </c>
      <c r="AR28" s="314" t="e">
        <v>#VALUE!</v>
      </c>
      <c r="AS28" s="316"/>
      <c r="AT28" s="316"/>
      <c r="AU28" s="316"/>
      <c r="AV28" s="316"/>
      <c r="AW28" s="316"/>
      <c r="AX28" s="316"/>
      <c r="AY28" s="316"/>
      <c r="AZ28" s="316"/>
      <c r="BA28" s="316"/>
      <c r="BD28" s="216"/>
      <c r="BE28" s="216"/>
      <c r="BF28" s="216"/>
      <c r="BG28" s="28"/>
      <c r="BH28" s="28"/>
      <c r="BI28" s="216"/>
      <c r="BJ28" s="216"/>
      <c r="BK28" s="216"/>
      <c r="BL28" s="216"/>
    </row>
    <row r="29" spans="2:64" ht="10.5" customHeight="1">
      <c r="B29" s="326"/>
      <c r="C29" s="181"/>
      <c r="D29" s="182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313"/>
      <c r="AQ29" s="315"/>
      <c r="AR29" s="315"/>
      <c r="AS29" s="316"/>
      <c r="AT29" s="316"/>
      <c r="AU29" s="316"/>
      <c r="AV29" s="316"/>
      <c r="AW29" s="316"/>
      <c r="AX29" s="316"/>
      <c r="AY29" s="316"/>
      <c r="AZ29" s="316"/>
      <c r="BA29" s="316"/>
      <c r="BD29" s="216"/>
      <c r="BE29" s="216"/>
      <c r="BF29" s="216"/>
      <c r="BG29" s="28"/>
      <c r="BH29" s="28"/>
      <c r="BI29" s="216"/>
      <c r="BJ29" s="216"/>
      <c r="BK29" s="216"/>
      <c r="BL29" s="216"/>
    </row>
    <row r="30" spans="2:64" ht="7.5" customHeight="1">
      <c r="B30" s="338"/>
      <c r="C30" s="338"/>
      <c r="D30" s="338"/>
      <c r="E30" s="338"/>
      <c r="F30" s="338"/>
      <c r="G30" s="338"/>
      <c r="H30" s="317"/>
      <c r="I30" s="318"/>
      <c r="J30" s="66"/>
      <c r="K30" s="321"/>
      <c r="L30" s="322"/>
      <c r="M30" s="321"/>
      <c r="N30" s="322"/>
      <c r="O30" s="66"/>
      <c r="P30" s="321"/>
      <c r="Q30" s="322"/>
      <c r="R30" s="321"/>
      <c r="S30" s="322"/>
      <c r="T30" s="66"/>
      <c r="U30" s="321"/>
      <c r="V30" s="322"/>
      <c r="W30" s="321"/>
      <c r="X30" s="322"/>
      <c r="Y30" s="66"/>
      <c r="Z30" s="321"/>
      <c r="AA30" s="322"/>
      <c r="AB30" s="321"/>
      <c r="AC30" s="322"/>
      <c r="AD30" s="66"/>
      <c r="AE30" s="321"/>
      <c r="AF30" s="322"/>
      <c r="AG30" s="321"/>
      <c r="AH30" s="322"/>
      <c r="AI30" s="66"/>
      <c r="AJ30" s="321"/>
      <c r="AK30" s="322"/>
      <c r="AL30" s="321"/>
      <c r="AM30" s="322"/>
      <c r="AN30" s="66"/>
      <c r="AO30" s="321"/>
      <c r="AP30" s="334"/>
      <c r="AQ30" s="38"/>
      <c r="AR30" s="38"/>
      <c r="AS30" s="38"/>
      <c r="AT30" s="39"/>
      <c r="AV30" s="39"/>
      <c r="AW30" s="39"/>
      <c r="AX30" s="39"/>
      <c r="AY30" s="39"/>
      <c r="AZ30" s="39"/>
      <c r="BA30" s="39"/>
      <c r="BB30" s="39"/>
      <c r="BD30" s="328"/>
      <c r="BE30" s="328"/>
      <c r="BF30" s="328"/>
      <c r="BG30" s="28"/>
      <c r="BH30" s="28"/>
      <c r="BI30" s="327"/>
      <c r="BJ30" s="327"/>
      <c r="BK30" s="328"/>
      <c r="BL30" s="28"/>
    </row>
    <row r="31" spans="2:64" ht="7.5" customHeight="1">
      <c r="B31" s="339"/>
      <c r="C31" s="339"/>
      <c r="D31" s="339"/>
      <c r="E31" s="339"/>
      <c r="F31" s="339"/>
      <c r="G31" s="339"/>
      <c r="H31" s="319"/>
      <c r="I31" s="320"/>
      <c r="J31" s="37"/>
      <c r="K31" s="323"/>
      <c r="L31" s="324"/>
      <c r="M31" s="323"/>
      <c r="N31" s="324"/>
      <c r="O31" s="37"/>
      <c r="P31" s="323"/>
      <c r="Q31" s="324"/>
      <c r="R31" s="323"/>
      <c r="S31" s="324"/>
      <c r="T31" s="37"/>
      <c r="U31" s="323"/>
      <c r="V31" s="324"/>
      <c r="W31" s="323"/>
      <c r="X31" s="324"/>
      <c r="Y31" s="37"/>
      <c r="Z31" s="323"/>
      <c r="AA31" s="324"/>
      <c r="AB31" s="323"/>
      <c r="AC31" s="324"/>
      <c r="AD31" s="37"/>
      <c r="AE31" s="323"/>
      <c r="AF31" s="324"/>
      <c r="AG31" s="323"/>
      <c r="AH31" s="324"/>
      <c r="AI31" s="37"/>
      <c r="AJ31" s="323"/>
      <c r="AK31" s="324"/>
      <c r="AL31" s="323"/>
      <c r="AM31" s="324"/>
      <c r="AN31" s="37"/>
      <c r="AO31" s="323"/>
      <c r="AP31" s="324"/>
      <c r="AQ31" s="38"/>
      <c r="AR31" s="38"/>
      <c r="AS31" s="38"/>
      <c r="AT31" s="39"/>
      <c r="AU31" s="39"/>
      <c r="AV31" s="39"/>
      <c r="AW31" s="39"/>
      <c r="AX31" s="39"/>
      <c r="AY31" s="39"/>
      <c r="AZ31" s="39"/>
      <c r="BA31" s="39"/>
      <c r="BB31" s="39"/>
      <c r="BD31" s="328"/>
      <c r="BE31" s="328"/>
      <c r="BF31" s="328"/>
      <c r="BG31" s="28"/>
      <c r="BH31" s="28"/>
      <c r="BI31" s="327"/>
      <c r="BJ31" s="327"/>
      <c r="BK31" s="328"/>
      <c r="BL31" s="28"/>
    </row>
    <row r="32" spans="2:64" ht="7.5" customHeight="1">
      <c r="B32" s="329" t="s">
        <v>25</v>
      </c>
      <c r="C32" s="329"/>
      <c r="D32" s="329"/>
      <c r="E32" s="330"/>
      <c r="F32" s="331"/>
      <c r="G32" s="331"/>
      <c r="H32" s="332" t="s">
        <v>26</v>
      </c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D32" s="28"/>
      <c r="BE32" s="28"/>
      <c r="BF32" s="28"/>
      <c r="BG32" s="28"/>
      <c r="BH32" s="28"/>
      <c r="BI32" s="333"/>
      <c r="BJ32" s="333"/>
      <c r="BK32" s="333"/>
      <c r="BL32" s="333"/>
    </row>
    <row r="33" spans="2:64" ht="7.5" customHeight="1">
      <c r="B33" s="329"/>
      <c r="C33" s="329"/>
      <c r="D33" s="329"/>
      <c r="E33" s="331"/>
      <c r="F33" s="331"/>
      <c r="G33" s="331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D33" s="28"/>
      <c r="BE33" s="28"/>
      <c r="BF33" s="28"/>
      <c r="BG33" s="28"/>
      <c r="BH33" s="28"/>
      <c r="BI33" s="333"/>
      <c r="BJ33" s="333"/>
      <c r="BK33" s="333"/>
      <c r="BL33" s="333"/>
    </row>
    <row r="34" spans="2:64" ht="7.5" customHeight="1">
      <c r="B34" s="329"/>
      <c r="C34" s="329"/>
      <c r="D34" s="329"/>
      <c r="E34" s="331"/>
      <c r="F34" s="331"/>
      <c r="G34" s="331"/>
      <c r="H34" s="332" t="s">
        <v>27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D34" s="28"/>
      <c r="BE34" s="28"/>
      <c r="BF34" s="28"/>
      <c r="BG34" s="40"/>
      <c r="BH34" s="216"/>
      <c r="BI34" s="216"/>
      <c r="BJ34" s="216"/>
      <c r="BK34" s="216"/>
      <c r="BL34" s="28"/>
    </row>
    <row r="35" spans="2:64" ht="7.5" customHeight="1">
      <c r="B35" s="329"/>
      <c r="C35" s="329"/>
      <c r="D35" s="329"/>
      <c r="E35" s="331"/>
      <c r="F35" s="331"/>
      <c r="G35" s="331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D35" s="28"/>
      <c r="BE35" s="28"/>
      <c r="BF35" s="28"/>
      <c r="BG35" s="40"/>
      <c r="BH35" s="216"/>
      <c r="BI35" s="216"/>
      <c r="BJ35" s="216"/>
      <c r="BK35" s="216"/>
      <c r="BL35" s="28"/>
    </row>
    <row r="36" spans="2:64" ht="7.5" customHeight="1">
      <c r="B36" s="329"/>
      <c r="C36" s="329"/>
      <c r="D36" s="329"/>
      <c r="E36" s="331"/>
      <c r="F36" s="331"/>
      <c r="G36" s="331"/>
      <c r="H36" s="332" t="s">
        <v>28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</row>
    <row r="37" spans="2:64" ht="7.5" customHeight="1">
      <c r="B37" s="329"/>
      <c r="C37" s="329"/>
      <c r="D37" s="329"/>
      <c r="E37" s="331"/>
      <c r="F37" s="331"/>
      <c r="G37" s="331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</row>
    <row r="38" spans="2:64" ht="7.5" customHeight="1">
      <c r="B38" s="329"/>
      <c r="C38" s="329"/>
      <c r="D38" s="329"/>
      <c r="E38" s="331"/>
      <c r="F38" s="331"/>
      <c r="G38" s="331"/>
      <c r="H38" s="335" t="s">
        <v>29</v>
      </c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</row>
    <row r="39" spans="2:64" ht="7.5" customHeight="1">
      <c r="B39" s="329"/>
      <c r="C39" s="329"/>
      <c r="D39" s="329"/>
      <c r="E39" s="331"/>
      <c r="F39" s="331"/>
      <c r="G39" s="331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</row>
    <row r="40" spans="2:64" ht="7.5" customHeight="1">
      <c r="B40" s="329"/>
      <c r="C40" s="329"/>
      <c r="D40" s="329"/>
      <c r="E40" s="331"/>
      <c r="F40" s="331"/>
      <c r="G40" s="331"/>
      <c r="H40" s="336" t="s">
        <v>30</v>
      </c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2:64" ht="7.5" customHeight="1">
      <c r="B41" s="329"/>
      <c r="C41" s="329"/>
      <c r="D41" s="329"/>
      <c r="E41" s="331"/>
      <c r="F41" s="331"/>
      <c r="G41" s="331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2:64" ht="9" customHeight="1">
      <c r="B42" s="41"/>
      <c r="C42" s="41"/>
      <c r="D42" s="41"/>
      <c r="E42" s="42"/>
      <c r="F42" s="4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40" t="s">
        <v>31</v>
      </c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</row>
    <row r="43" spans="2:64" ht="9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</row>
    <row r="44" spans="2:64" ht="10.5" customHeight="1">
      <c r="B44" s="42"/>
      <c r="C44" s="341" t="s">
        <v>134</v>
      </c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343" t="s">
        <v>32</v>
      </c>
      <c r="AI44" s="343"/>
      <c r="AJ44" s="343"/>
      <c r="AK44" s="343"/>
      <c r="AL44" s="343"/>
      <c r="AM44" s="343"/>
      <c r="AN44" s="42"/>
      <c r="AO44" s="42"/>
      <c r="AP44" s="42"/>
      <c r="AQ44" s="42"/>
      <c r="AR44" s="343" t="s">
        <v>33</v>
      </c>
      <c r="AS44" s="343"/>
      <c r="AT44" s="343"/>
      <c r="AU44" s="343"/>
      <c r="AV44" s="343"/>
      <c r="AW44" s="343"/>
    </row>
    <row r="45" spans="2:64" ht="10.5" customHeight="1">
      <c r="B45" s="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4"/>
      <c r="AH45" s="343"/>
      <c r="AI45" s="343"/>
      <c r="AJ45" s="343"/>
      <c r="AK45" s="343"/>
      <c r="AL45" s="343"/>
      <c r="AM45" s="343"/>
      <c r="AN45" s="42"/>
      <c r="AO45" s="42"/>
      <c r="AP45" s="42"/>
      <c r="AQ45" s="42"/>
      <c r="AR45" s="343"/>
      <c r="AS45" s="343"/>
      <c r="AT45" s="343"/>
      <c r="AU45" s="343"/>
      <c r="AV45" s="343"/>
      <c r="AW45" s="343"/>
    </row>
    <row r="46" spans="2:64" ht="11.25" customHeight="1">
      <c r="B46" s="343" t="s">
        <v>34</v>
      </c>
      <c r="C46" s="343"/>
      <c r="D46" s="349" ph="1">
        <v>0.375</v>
      </c>
      <c r="E46" s="350" ph="1"/>
      <c r="F46" s="350" ph="1"/>
      <c r="G46" s="350" ph="1"/>
      <c r="H46" s="350" ph="1"/>
      <c r="I46" s="345" t="str">
        <f>C9</f>
        <v>片岡小ＳＳＳ</v>
      </c>
      <c r="J46" s="345"/>
      <c r="K46" s="345"/>
      <c r="L46" s="345"/>
      <c r="M46" s="345"/>
      <c r="N46" s="345"/>
      <c r="O46" s="348">
        <v>0</v>
      </c>
      <c r="P46" s="348"/>
      <c r="Q46" s="348"/>
      <c r="R46" s="45"/>
      <c r="S46" s="348">
        <v>5</v>
      </c>
      <c r="T46" s="348"/>
      <c r="U46" s="348"/>
      <c r="V46" s="345" t="str">
        <f>C15</f>
        <v>六郷SC</v>
      </c>
      <c r="W46" s="345"/>
      <c r="X46" s="345"/>
      <c r="Y46" s="345"/>
      <c r="Z46" s="345"/>
      <c r="AA46" s="345"/>
      <c r="AB46" s="46"/>
      <c r="AC46" s="46"/>
      <c r="AD46" s="46"/>
      <c r="AE46" s="46"/>
      <c r="AF46" s="46"/>
      <c r="AG46" s="46"/>
      <c r="AH46" s="344" t="str">
        <f>C13</f>
        <v>Ｊ・Ｏ　ＦＣ</v>
      </c>
      <c r="AI46" s="344"/>
      <c r="AJ46" s="344"/>
      <c r="AK46" s="344"/>
      <c r="AL46" s="344"/>
      <c r="AM46" s="344"/>
      <c r="AN46" s="47"/>
      <c r="AO46" s="47"/>
      <c r="AP46" s="47"/>
      <c r="AQ46" s="47"/>
      <c r="AR46" s="345" t="str">
        <f>C17</f>
        <v>ＦＣ中川</v>
      </c>
      <c r="AS46" s="345"/>
      <c r="AT46" s="345"/>
      <c r="AU46" s="345"/>
      <c r="AV46" s="345"/>
      <c r="AW46" s="345"/>
      <c r="BF46" s="48"/>
    </row>
    <row r="47" spans="2:64" ht="11.25" customHeight="1">
      <c r="B47" s="343"/>
      <c r="C47" s="343"/>
      <c r="D47" s="350" ph="1"/>
      <c r="E47" s="350" ph="1"/>
      <c r="F47" s="350" ph="1"/>
      <c r="G47" s="350" ph="1"/>
      <c r="H47" s="350" ph="1"/>
      <c r="I47" s="345"/>
      <c r="J47" s="345"/>
      <c r="K47" s="345"/>
      <c r="L47" s="345"/>
      <c r="M47" s="345"/>
      <c r="N47" s="345"/>
      <c r="O47" s="348"/>
      <c r="P47" s="348"/>
      <c r="Q47" s="348"/>
      <c r="R47" s="49"/>
      <c r="S47" s="348"/>
      <c r="T47" s="348"/>
      <c r="U47" s="348"/>
      <c r="V47" s="345"/>
      <c r="W47" s="345"/>
      <c r="X47" s="345"/>
      <c r="Y47" s="345"/>
      <c r="Z47" s="345"/>
      <c r="AA47" s="345"/>
      <c r="AB47" s="46"/>
      <c r="AC47" s="46"/>
      <c r="AD47" s="46"/>
      <c r="AE47" s="46"/>
      <c r="AF47" s="46"/>
      <c r="AG47" s="46"/>
      <c r="AH47" s="344"/>
      <c r="AI47" s="344"/>
      <c r="AJ47" s="344"/>
      <c r="AK47" s="344"/>
      <c r="AL47" s="344"/>
      <c r="AM47" s="344"/>
      <c r="AN47" s="47"/>
      <c r="AO47" s="47"/>
      <c r="AP47" s="47"/>
      <c r="AQ47" s="47"/>
      <c r="AR47" s="345"/>
      <c r="AS47" s="345"/>
      <c r="AT47" s="345"/>
      <c r="AU47" s="345"/>
      <c r="AV47" s="345"/>
      <c r="AW47" s="345"/>
      <c r="BF47" s="48"/>
    </row>
    <row r="48" spans="2:64" ht="11.25" customHeight="1">
      <c r="B48" s="343" t="s">
        <v>35</v>
      </c>
      <c r="C48" s="343"/>
      <c r="D48" s="346" ph="1">
        <v>0.41666666666666669</v>
      </c>
      <c r="E48" s="347" ph="1"/>
      <c r="F48" s="347" ph="1"/>
      <c r="G48" s="347" ph="1"/>
      <c r="H48" s="347" ph="1"/>
      <c r="I48" s="345" t="str">
        <f>C13</f>
        <v>Ｊ・Ｏ　ＦＣ</v>
      </c>
      <c r="J48" s="345"/>
      <c r="K48" s="345"/>
      <c r="L48" s="345"/>
      <c r="M48" s="345"/>
      <c r="N48" s="345"/>
      <c r="O48" s="348">
        <v>0</v>
      </c>
      <c r="P48" s="348"/>
      <c r="Q48" s="348"/>
      <c r="R48" s="45"/>
      <c r="S48" s="348">
        <v>1</v>
      </c>
      <c r="T48" s="348"/>
      <c r="U48" s="348"/>
      <c r="V48" s="345" t="str">
        <f>C17</f>
        <v>ＦＣ中川</v>
      </c>
      <c r="W48" s="345"/>
      <c r="X48" s="345"/>
      <c r="Y48" s="345"/>
      <c r="Z48" s="345"/>
      <c r="AA48" s="345"/>
      <c r="AB48" s="50"/>
      <c r="AC48" s="50"/>
      <c r="AD48" s="50"/>
      <c r="AE48" s="50"/>
      <c r="AF48" s="50"/>
      <c r="AG48" s="50"/>
      <c r="AH48" s="344" t="str">
        <f>C9</f>
        <v>片岡小ＳＳＳ</v>
      </c>
      <c r="AI48" s="344"/>
      <c r="AJ48" s="344"/>
      <c r="AK48" s="344"/>
      <c r="AL48" s="344"/>
      <c r="AM48" s="344"/>
      <c r="AN48" s="47"/>
      <c r="AO48" s="47"/>
      <c r="AP48" s="47"/>
      <c r="AQ48" s="47"/>
      <c r="AR48" s="345" t="str">
        <f>C15</f>
        <v>六郷SC</v>
      </c>
      <c r="AS48" s="345"/>
      <c r="AT48" s="345"/>
      <c r="AU48" s="345"/>
      <c r="AV48" s="345"/>
      <c r="AW48" s="345"/>
      <c r="BF48" s="48"/>
    </row>
    <row r="49" spans="2:58" ht="11.25" customHeight="1">
      <c r="B49" s="343"/>
      <c r="C49" s="343"/>
      <c r="D49" s="347" ph="1"/>
      <c r="E49" s="347" ph="1"/>
      <c r="F49" s="347" ph="1"/>
      <c r="G49" s="347" ph="1"/>
      <c r="H49" s="347" ph="1"/>
      <c r="I49" s="345"/>
      <c r="J49" s="345"/>
      <c r="K49" s="345"/>
      <c r="L49" s="345"/>
      <c r="M49" s="345"/>
      <c r="N49" s="345"/>
      <c r="O49" s="348"/>
      <c r="P49" s="348"/>
      <c r="Q49" s="348"/>
      <c r="R49" s="49"/>
      <c r="S49" s="348"/>
      <c r="T49" s="348"/>
      <c r="U49" s="348"/>
      <c r="V49" s="345"/>
      <c r="W49" s="345"/>
      <c r="X49" s="345"/>
      <c r="Y49" s="345"/>
      <c r="Z49" s="345"/>
      <c r="AA49" s="345"/>
      <c r="AB49" s="50"/>
      <c r="AC49" s="50"/>
      <c r="AD49" s="50"/>
      <c r="AE49" s="50"/>
      <c r="AF49" s="50"/>
      <c r="AG49" s="50"/>
      <c r="AH49" s="344"/>
      <c r="AI49" s="344"/>
      <c r="AJ49" s="344"/>
      <c r="AK49" s="344"/>
      <c r="AL49" s="344"/>
      <c r="AM49" s="344"/>
      <c r="AN49" s="47"/>
      <c r="AO49" s="47"/>
      <c r="AP49" s="47"/>
      <c r="AQ49" s="47"/>
      <c r="AR49" s="345"/>
      <c r="AS49" s="345"/>
      <c r="AT49" s="345"/>
      <c r="AU49" s="345"/>
      <c r="AV49" s="345"/>
      <c r="AW49" s="345"/>
      <c r="BF49" s="48"/>
    </row>
    <row r="50" spans="2:58">
      <c r="B50" s="343" t="s">
        <v>36</v>
      </c>
      <c r="C50" s="343"/>
      <c r="D50" s="349" ph="1">
        <v>0.45833333333333331</v>
      </c>
      <c r="E50" s="350" ph="1"/>
      <c r="F50" s="350" ph="1"/>
      <c r="G50" s="350" ph="1"/>
      <c r="H50" s="350" ph="1"/>
      <c r="I50" s="351" t="str">
        <f>C11</f>
        <v>倉賀野FC</v>
      </c>
      <c r="J50" s="351"/>
      <c r="K50" s="351"/>
      <c r="L50" s="351"/>
      <c r="M50" s="351"/>
      <c r="N50" s="351"/>
      <c r="O50" s="348">
        <v>0</v>
      </c>
      <c r="P50" s="348"/>
      <c r="Q50" s="348"/>
      <c r="R50" s="45"/>
      <c r="S50" s="348">
        <v>6</v>
      </c>
      <c r="T50" s="348"/>
      <c r="U50" s="348"/>
      <c r="V50" s="345" t="str">
        <f>C19</f>
        <v>寺尾少年SC</v>
      </c>
      <c r="W50" s="345"/>
      <c r="X50" s="345"/>
      <c r="Y50" s="345"/>
      <c r="Z50" s="345"/>
      <c r="AA50" s="345"/>
      <c r="AB50" s="50"/>
      <c r="AC50" s="50"/>
      <c r="AD50" s="50"/>
      <c r="AE50" s="50"/>
      <c r="AF50" s="50"/>
      <c r="AG50" s="50"/>
      <c r="AH50" s="345" t="str">
        <f>C17</f>
        <v>ＦＣ中川</v>
      </c>
      <c r="AI50" s="345"/>
      <c r="AJ50" s="345"/>
      <c r="AK50" s="345"/>
      <c r="AL50" s="345"/>
      <c r="AM50" s="345"/>
      <c r="AN50" s="47"/>
      <c r="AO50" s="47"/>
      <c r="AP50" s="47"/>
      <c r="AQ50" s="47"/>
      <c r="AR50" s="345" t="str">
        <f>C9</f>
        <v>片岡小ＳＳＳ</v>
      </c>
      <c r="AS50" s="345"/>
      <c r="AT50" s="345"/>
      <c r="AU50" s="345"/>
      <c r="AV50" s="345"/>
      <c r="AW50" s="345"/>
      <c r="BF50" s="48"/>
    </row>
    <row r="51" spans="2:58">
      <c r="B51" s="343"/>
      <c r="C51" s="343"/>
      <c r="D51" s="350" ph="1"/>
      <c r="E51" s="350" ph="1"/>
      <c r="F51" s="350" ph="1"/>
      <c r="G51" s="350" ph="1"/>
      <c r="H51" s="350" ph="1"/>
      <c r="I51" s="351"/>
      <c r="J51" s="351"/>
      <c r="K51" s="351"/>
      <c r="L51" s="351"/>
      <c r="M51" s="351"/>
      <c r="N51" s="351"/>
      <c r="O51" s="348"/>
      <c r="P51" s="348"/>
      <c r="Q51" s="348"/>
      <c r="R51" s="49"/>
      <c r="S51" s="348"/>
      <c r="T51" s="348"/>
      <c r="U51" s="348"/>
      <c r="V51" s="345"/>
      <c r="W51" s="345"/>
      <c r="X51" s="345"/>
      <c r="Y51" s="345"/>
      <c r="Z51" s="345"/>
      <c r="AA51" s="345"/>
      <c r="AB51" s="50"/>
      <c r="AC51" s="50"/>
      <c r="AD51" s="50"/>
      <c r="AE51" s="50"/>
      <c r="AF51" s="50"/>
      <c r="AG51" s="50"/>
      <c r="AH51" s="345"/>
      <c r="AI51" s="345"/>
      <c r="AJ51" s="345"/>
      <c r="AK51" s="345"/>
      <c r="AL51" s="345"/>
      <c r="AM51" s="345"/>
      <c r="AN51" s="47"/>
      <c r="AO51" s="47"/>
      <c r="AP51" s="47"/>
      <c r="AQ51" s="47"/>
      <c r="AR51" s="345"/>
      <c r="AS51" s="345"/>
      <c r="AT51" s="345"/>
      <c r="AU51" s="345"/>
      <c r="AV51" s="345"/>
      <c r="AW51" s="345"/>
      <c r="BF51" s="48"/>
    </row>
    <row r="52" spans="2:58">
      <c r="B52" s="343" t="s">
        <v>37</v>
      </c>
      <c r="C52" s="343"/>
      <c r="D52" s="346" ph="1">
        <v>0.5</v>
      </c>
      <c r="E52" s="347" ph="1"/>
      <c r="F52" s="347" ph="1"/>
      <c r="G52" s="347" ph="1"/>
      <c r="H52" s="347" ph="1"/>
      <c r="I52" s="345" t="str">
        <f>C9</f>
        <v>片岡小ＳＳＳ</v>
      </c>
      <c r="J52" s="345"/>
      <c r="K52" s="345"/>
      <c r="L52" s="345"/>
      <c r="M52" s="345"/>
      <c r="N52" s="345"/>
      <c r="O52" s="348">
        <v>0</v>
      </c>
      <c r="P52" s="348"/>
      <c r="Q52" s="348"/>
      <c r="R52" s="45"/>
      <c r="S52" s="348">
        <v>8</v>
      </c>
      <c r="T52" s="348"/>
      <c r="U52" s="348"/>
      <c r="V52" s="344" t="str">
        <f>C17</f>
        <v>ＦＣ中川</v>
      </c>
      <c r="W52" s="344"/>
      <c r="X52" s="344"/>
      <c r="Y52" s="344"/>
      <c r="Z52" s="344"/>
      <c r="AA52" s="344"/>
      <c r="AB52" s="50"/>
      <c r="AC52" s="50"/>
      <c r="AD52" s="50"/>
      <c r="AE52" s="50"/>
      <c r="AF52" s="50"/>
      <c r="AG52" s="50"/>
      <c r="AH52" s="345" t="str">
        <f>C11</f>
        <v>倉賀野FC</v>
      </c>
      <c r="AI52" s="345"/>
      <c r="AJ52" s="345"/>
      <c r="AK52" s="345"/>
      <c r="AL52" s="345"/>
      <c r="AM52" s="345"/>
      <c r="AN52" s="47"/>
      <c r="AO52" s="47"/>
      <c r="AP52" s="47"/>
      <c r="AQ52" s="47"/>
      <c r="AR52" s="344" t="str">
        <f>C19</f>
        <v>寺尾少年SC</v>
      </c>
      <c r="AS52" s="344"/>
      <c r="AT52" s="344"/>
      <c r="AU52" s="344"/>
      <c r="AV52" s="344"/>
      <c r="AW52" s="344"/>
      <c r="BF52" s="48"/>
    </row>
    <row r="53" spans="2:58">
      <c r="B53" s="343"/>
      <c r="C53" s="343"/>
      <c r="D53" s="347" ph="1"/>
      <c r="E53" s="347" ph="1"/>
      <c r="F53" s="347" ph="1"/>
      <c r="G53" s="347" ph="1"/>
      <c r="H53" s="347" ph="1"/>
      <c r="I53" s="345"/>
      <c r="J53" s="345"/>
      <c r="K53" s="345"/>
      <c r="L53" s="345"/>
      <c r="M53" s="345"/>
      <c r="N53" s="345"/>
      <c r="O53" s="348"/>
      <c r="P53" s="348"/>
      <c r="Q53" s="348"/>
      <c r="R53" s="49"/>
      <c r="S53" s="348"/>
      <c r="T53" s="348"/>
      <c r="U53" s="348"/>
      <c r="V53" s="344"/>
      <c r="W53" s="344"/>
      <c r="X53" s="344"/>
      <c r="Y53" s="344"/>
      <c r="Z53" s="344"/>
      <c r="AA53" s="344"/>
      <c r="AB53" s="50"/>
      <c r="AC53" s="50"/>
      <c r="AD53" s="50"/>
      <c r="AE53" s="50"/>
      <c r="AF53" s="50"/>
      <c r="AG53" s="50"/>
      <c r="AH53" s="345"/>
      <c r="AI53" s="345"/>
      <c r="AJ53" s="345"/>
      <c r="AK53" s="345"/>
      <c r="AL53" s="345"/>
      <c r="AM53" s="345"/>
      <c r="AN53" s="47"/>
      <c r="AO53" s="47"/>
      <c r="AP53" s="47"/>
      <c r="AQ53" s="47"/>
      <c r="AR53" s="344"/>
      <c r="AS53" s="344"/>
      <c r="AT53" s="344"/>
      <c r="AU53" s="344"/>
      <c r="AV53" s="344"/>
      <c r="AW53" s="344"/>
      <c r="BF53" s="48"/>
    </row>
    <row r="54" spans="2:58">
      <c r="B54" s="343" t="s">
        <v>38</v>
      </c>
      <c r="C54" s="343"/>
      <c r="D54" s="349" ph="1">
        <v>0.54166666666666663</v>
      </c>
      <c r="E54" s="350" ph="1"/>
      <c r="F54" s="350" ph="1"/>
      <c r="G54" s="350" ph="1"/>
      <c r="H54" s="350" ph="1"/>
      <c r="I54" s="345" t="str">
        <f>C11</f>
        <v>倉賀野FC</v>
      </c>
      <c r="J54" s="345"/>
      <c r="K54" s="345"/>
      <c r="L54" s="345"/>
      <c r="M54" s="345"/>
      <c r="N54" s="345"/>
      <c r="O54" s="348">
        <v>1</v>
      </c>
      <c r="P54" s="348"/>
      <c r="Q54" s="348"/>
      <c r="R54" s="45"/>
      <c r="S54" s="348">
        <v>9</v>
      </c>
      <c r="T54" s="348"/>
      <c r="U54" s="348"/>
      <c r="V54" s="345" t="str">
        <f>C15</f>
        <v>六郷SC</v>
      </c>
      <c r="W54" s="345"/>
      <c r="X54" s="345"/>
      <c r="Y54" s="345"/>
      <c r="Z54" s="345"/>
      <c r="AA54" s="345"/>
      <c r="AB54" s="50"/>
      <c r="AC54" s="50"/>
      <c r="AD54" s="50"/>
      <c r="AE54" s="50"/>
      <c r="AF54" s="50"/>
      <c r="AG54" s="50"/>
      <c r="AH54" s="345" t="str">
        <f>C19</f>
        <v>寺尾少年SC</v>
      </c>
      <c r="AI54" s="345"/>
      <c r="AJ54" s="345"/>
      <c r="AK54" s="345"/>
      <c r="AL54" s="345"/>
      <c r="AM54" s="345"/>
      <c r="AN54" s="47"/>
      <c r="AO54" s="47"/>
      <c r="AP54" s="47"/>
      <c r="AQ54" s="47"/>
      <c r="AR54" s="344" t="str">
        <f>C13</f>
        <v>Ｊ・Ｏ　ＦＣ</v>
      </c>
      <c r="AS54" s="344"/>
      <c r="AT54" s="344"/>
      <c r="AU54" s="344"/>
      <c r="AV54" s="344"/>
      <c r="AW54" s="344"/>
      <c r="BF54" s="48"/>
    </row>
    <row r="55" spans="2:58">
      <c r="B55" s="343"/>
      <c r="C55" s="343"/>
      <c r="D55" s="350" ph="1"/>
      <c r="E55" s="350" ph="1"/>
      <c r="F55" s="350" ph="1"/>
      <c r="G55" s="350" ph="1"/>
      <c r="H55" s="350" ph="1"/>
      <c r="I55" s="345"/>
      <c r="J55" s="345"/>
      <c r="K55" s="345"/>
      <c r="L55" s="345"/>
      <c r="M55" s="345"/>
      <c r="N55" s="345"/>
      <c r="O55" s="348"/>
      <c r="P55" s="348"/>
      <c r="Q55" s="348"/>
      <c r="R55" s="49"/>
      <c r="S55" s="348"/>
      <c r="T55" s="348"/>
      <c r="U55" s="348"/>
      <c r="V55" s="345"/>
      <c r="W55" s="345"/>
      <c r="X55" s="345"/>
      <c r="Y55" s="345"/>
      <c r="Z55" s="345"/>
      <c r="AA55" s="345"/>
      <c r="AB55" s="50"/>
      <c r="AC55" s="50"/>
      <c r="AD55" s="50"/>
      <c r="AE55" s="50"/>
      <c r="AF55" s="50"/>
      <c r="AG55" s="50"/>
      <c r="AH55" s="345"/>
      <c r="AI55" s="345"/>
      <c r="AJ55" s="345"/>
      <c r="AK55" s="345"/>
      <c r="AL55" s="345"/>
      <c r="AM55" s="345"/>
      <c r="AN55" s="47"/>
      <c r="AO55" s="47"/>
      <c r="AP55" s="47"/>
      <c r="AQ55" s="47"/>
      <c r="AR55" s="344"/>
      <c r="AS55" s="344"/>
      <c r="AT55" s="344"/>
      <c r="AU55" s="344"/>
      <c r="AV55" s="344"/>
      <c r="AW55" s="344"/>
      <c r="BF55" s="48"/>
    </row>
    <row r="56" spans="2:58">
      <c r="B56" s="343" t="s">
        <v>39</v>
      </c>
      <c r="C56" s="343"/>
      <c r="D56" s="346" ph="1">
        <v>0.58333333333333337</v>
      </c>
      <c r="E56" s="347" ph="1"/>
      <c r="F56" s="347" ph="1"/>
      <c r="G56" s="347" ph="1"/>
      <c r="H56" s="347" ph="1"/>
      <c r="I56" s="345" t="str">
        <f>C13</f>
        <v>Ｊ・Ｏ　ＦＣ</v>
      </c>
      <c r="J56" s="345"/>
      <c r="K56" s="345"/>
      <c r="L56" s="345"/>
      <c r="M56" s="345"/>
      <c r="N56" s="345"/>
      <c r="O56" s="348">
        <v>0</v>
      </c>
      <c r="P56" s="348"/>
      <c r="Q56" s="348"/>
      <c r="R56" s="45"/>
      <c r="S56" s="348">
        <v>3</v>
      </c>
      <c r="T56" s="348"/>
      <c r="U56" s="348"/>
      <c r="V56" s="345" t="str">
        <f>C19</f>
        <v>寺尾少年SC</v>
      </c>
      <c r="W56" s="345"/>
      <c r="X56" s="345"/>
      <c r="Y56" s="345"/>
      <c r="Z56" s="345"/>
      <c r="AA56" s="345"/>
      <c r="AB56" s="50"/>
      <c r="AC56" s="50"/>
      <c r="AD56" s="50"/>
      <c r="AE56" s="50"/>
      <c r="AF56" s="50"/>
      <c r="AG56" s="50"/>
      <c r="AH56" s="345" t="str">
        <f>C15</f>
        <v>六郷SC</v>
      </c>
      <c r="AI56" s="345"/>
      <c r="AJ56" s="345"/>
      <c r="AK56" s="345"/>
      <c r="AL56" s="345"/>
      <c r="AM56" s="345"/>
      <c r="AN56" s="47"/>
      <c r="AO56" s="47"/>
      <c r="AP56" s="47"/>
      <c r="AQ56" s="47"/>
      <c r="AR56" s="344" t="str">
        <f>C11</f>
        <v>倉賀野FC</v>
      </c>
      <c r="AS56" s="344"/>
      <c r="AT56" s="344"/>
      <c r="AU56" s="344"/>
      <c r="AV56" s="344"/>
      <c r="AW56" s="344"/>
    </row>
    <row r="57" spans="2:58">
      <c r="B57" s="343"/>
      <c r="C57" s="343"/>
      <c r="D57" s="347" ph="1"/>
      <c r="E57" s="347" ph="1"/>
      <c r="F57" s="347" ph="1"/>
      <c r="G57" s="347" ph="1"/>
      <c r="H57" s="347" ph="1"/>
      <c r="I57" s="345"/>
      <c r="J57" s="345"/>
      <c r="K57" s="345"/>
      <c r="L57" s="345"/>
      <c r="M57" s="345"/>
      <c r="N57" s="345"/>
      <c r="O57" s="348"/>
      <c r="P57" s="348"/>
      <c r="Q57" s="348"/>
      <c r="R57" s="49"/>
      <c r="S57" s="348"/>
      <c r="T57" s="348"/>
      <c r="U57" s="348"/>
      <c r="V57" s="345"/>
      <c r="W57" s="345"/>
      <c r="X57" s="345"/>
      <c r="Y57" s="345"/>
      <c r="Z57" s="345"/>
      <c r="AA57" s="345"/>
      <c r="AB57" s="50"/>
      <c r="AC57" s="50"/>
      <c r="AD57" s="50"/>
      <c r="AE57" s="50"/>
      <c r="AF57" s="50"/>
      <c r="AG57" s="50"/>
      <c r="AH57" s="345"/>
      <c r="AI57" s="345"/>
      <c r="AJ57" s="345"/>
      <c r="AK57" s="345"/>
      <c r="AL57" s="345"/>
      <c r="AM57" s="345"/>
      <c r="AN57" s="47"/>
      <c r="AO57" s="47"/>
      <c r="AP57" s="47"/>
      <c r="AQ57" s="47"/>
      <c r="AR57" s="344"/>
      <c r="AS57" s="344"/>
      <c r="AT57" s="344"/>
      <c r="AU57" s="344"/>
      <c r="AV57" s="344"/>
      <c r="AW57" s="344"/>
    </row>
    <row r="58" spans="2:58" ht="17.25">
      <c r="B58" s="343"/>
      <c r="C58" s="343"/>
      <c r="D58" s="352"/>
      <c r="E58" s="352"/>
      <c r="F58" s="352"/>
      <c r="G58" s="352"/>
      <c r="H58" s="352"/>
      <c r="I58" s="195"/>
      <c r="J58" s="195"/>
      <c r="K58" s="195"/>
      <c r="L58" s="195"/>
      <c r="M58" s="195"/>
      <c r="N58" s="195"/>
      <c r="O58" s="353"/>
      <c r="P58" s="353"/>
      <c r="Q58" s="353"/>
      <c r="R58" s="51"/>
      <c r="S58" s="353"/>
      <c r="T58" s="353"/>
      <c r="U58" s="353"/>
      <c r="V58" s="195"/>
      <c r="W58" s="195"/>
      <c r="X58" s="195"/>
      <c r="Y58" s="195"/>
      <c r="Z58" s="195"/>
      <c r="AA58" s="195"/>
      <c r="AB58" s="52"/>
      <c r="AC58" s="52"/>
      <c r="AD58" s="52"/>
      <c r="AE58" s="52"/>
      <c r="AF58" s="52"/>
      <c r="AG58" s="52"/>
      <c r="AH58" s="195"/>
      <c r="AI58" s="195"/>
      <c r="AJ58" s="195"/>
      <c r="AK58" s="195"/>
      <c r="AL58" s="195"/>
      <c r="AM58" s="195"/>
      <c r="AN58" s="53"/>
      <c r="AO58" s="53"/>
      <c r="AP58" s="53"/>
      <c r="AQ58" s="53"/>
      <c r="AR58" s="195"/>
      <c r="AS58" s="195"/>
      <c r="AT58" s="195"/>
      <c r="AU58" s="195"/>
      <c r="AV58" s="195"/>
      <c r="AW58" s="195"/>
    </row>
    <row r="59" spans="2:58">
      <c r="B59" s="42"/>
      <c r="C59" s="341" t="s">
        <v>135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41"/>
      <c r="O59" s="54"/>
      <c r="P59" s="54"/>
      <c r="Q59" s="54"/>
      <c r="R59" s="55"/>
      <c r="S59" s="54"/>
      <c r="T59" s="54"/>
      <c r="U59" s="54"/>
      <c r="V59" s="56"/>
      <c r="W59" s="56"/>
      <c r="X59" s="56"/>
      <c r="Y59" s="56"/>
      <c r="Z59" s="56"/>
      <c r="AA59" s="56"/>
      <c r="AB59" s="57"/>
      <c r="AC59" s="57"/>
      <c r="AD59" s="57"/>
      <c r="AE59" s="57"/>
      <c r="AF59" s="57"/>
      <c r="AG59" s="57"/>
      <c r="AH59" s="56"/>
      <c r="AI59" s="56"/>
      <c r="AJ59" s="56"/>
      <c r="AK59" s="56"/>
      <c r="AL59" s="56"/>
      <c r="AM59" s="56"/>
      <c r="AN59" s="58"/>
      <c r="AO59" s="58"/>
      <c r="AP59" s="58"/>
      <c r="AQ59" s="58"/>
      <c r="AR59" s="56"/>
      <c r="AS59" s="56"/>
      <c r="AT59" s="56"/>
      <c r="AU59" s="56"/>
      <c r="AV59" s="56"/>
      <c r="AW59" s="56"/>
    </row>
    <row r="60" spans="2:58">
      <c r="B60" s="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41"/>
      <c r="O60" s="54"/>
      <c r="P60" s="54"/>
      <c r="Q60" s="54"/>
      <c r="R60" s="55"/>
      <c r="S60" s="54"/>
      <c r="T60" s="54"/>
      <c r="U60" s="54"/>
      <c r="V60" s="56"/>
      <c r="W60" s="56"/>
      <c r="X60" s="56"/>
      <c r="Y60" s="56"/>
      <c r="Z60" s="56"/>
      <c r="AA60" s="56"/>
      <c r="AB60" s="57"/>
      <c r="AC60" s="57"/>
      <c r="AD60" s="57"/>
      <c r="AE60" s="57"/>
      <c r="AF60" s="57"/>
      <c r="AG60" s="57"/>
      <c r="AH60" s="56"/>
      <c r="AI60" s="56"/>
      <c r="AJ60" s="56"/>
      <c r="AK60" s="56"/>
      <c r="AL60" s="56"/>
      <c r="AM60" s="56"/>
      <c r="AN60" s="58"/>
      <c r="AO60" s="58"/>
      <c r="AP60" s="58"/>
      <c r="AQ60" s="58"/>
      <c r="AR60" s="56"/>
      <c r="AS60" s="56"/>
      <c r="AT60" s="56"/>
      <c r="AU60" s="56"/>
      <c r="AV60" s="56"/>
      <c r="AW60" s="56"/>
    </row>
    <row r="61" spans="2:58">
      <c r="B61" s="343" t="s">
        <v>34</v>
      </c>
      <c r="C61" s="343"/>
      <c r="D61" s="349" ph="1">
        <v>0.375</v>
      </c>
      <c r="E61" s="350" ph="1"/>
      <c r="F61" s="350" ph="1"/>
      <c r="G61" s="350" ph="1"/>
      <c r="H61" s="350" ph="1"/>
      <c r="I61" s="345" t="str">
        <f>C11</f>
        <v>倉賀野FC</v>
      </c>
      <c r="J61" s="345"/>
      <c r="K61" s="345"/>
      <c r="L61" s="345"/>
      <c r="M61" s="345"/>
      <c r="N61" s="345"/>
      <c r="O61" s="348">
        <v>1</v>
      </c>
      <c r="P61" s="348"/>
      <c r="Q61" s="348"/>
      <c r="R61" s="45"/>
      <c r="S61" s="348">
        <v>5</v>
      </c>
      <c r="T61" s="348"/>
      <c r="U61" s="348"/>
      <c r="V61" s="345" t="str">
        <f>C17</f>
        <v>ＦＣ中川</v>
      </c>
      <c r="W61" s="345"/>
      <c r="X61" s="345"/>
      <c r="Y61" s="345"/>
      <c r="Z61" s="345"/>
      <c r="AA61" s="345"/>
      <c r="AB61" s="50"/>
      <c r="AC61" s="50"/>
      <c r="AD61" s="50"/>
      <c r="AE61" s="50"/>
      <c r="AF61" s="50"/>
      <c r="AG61" s="50"/>
      <c r="AH61" s="345" t="str">
        <f>C9</f>
        <v>片岡小ＳＳＳ</v>
      </c>
      <c r="AI61" s="345"/>
      <c r="AJ61" s="345"/>
      <c r="AK61" s="345"/>
      <c r="AL61" s="345"/>
      <c r="AM61" s="345"/>
      <c r="AN61" s="46"/>
      <c r="AO61" s="46"/>
      <c r="AP61" s="46"/>
      <c r="AQ61" s="46"/>
      <c r="AR61" s="183" t="str">
        <f>C13</f>
        <v>Ｊ・Ｏ　ＦＣ</v>
      </c>
      <c r="AS61" s="192"/>
      <c r="AT61" s="192"/>
      <c r="AU61" s="192"/>
      <c r="AV61" s="192"/>
      <c r="AW61" s="193"/>
    </row>
    <row r="62" spans="2:58">
      <c r="B62" s="343"/>
      <c r="C62" s="343"/>
      <c r="D62" s="350" ph="1"/>
      <c r="E62" s="350" ph="1"/>
      <c r="F62" s="350" ph="1"/>
      <c r="G62" s="350" ph="1"/>
      <c r="H62" s="350" ph="1"/>
      <c r="I62" s="345"/>
      <c r="J62" s="345"/>
      <c r="K62" s="345"/>
      <c r="L62" s="345"/>
      <c r="M62" s="345"/>
      <c r="N62" s="345"/>
      <c r="O62" s="348"/>
      <c r="P62" s="348"/>
      <c r="Q62" s="348"/>
      <c r="R62" s="49"/>
      <c r="S62" s="348"/>
      <c r="T62" s="348"/>
      <c r="U62" s="348"/>
      <c r="V62" s="345"/>
      <c r="W62" s="345"/>
      <c r="X62" s="345"/>
      <c r="Y62" s="345"/>
      <c r="Z62" s="345"/>
      <c r="AA62" s="345"/>
      <c r="AB62" s="50"/>
      <c r="AC62" s="50"/>
      <c r="AD62" s="50"/>
      <c r="AE62" s="50"/>
      <c r="AF62" s="50"/>
      <c r="AG62" s="50"/>
      <c r="AH62" s="345"/>
      <c r="AI62" s="345"/>
      <c r="AJ62" s="345"/>
      <c r="AK62" s="345"/>
      <c r="AL62" s="345"/>
      <c r="AM62" s="345"/>
      <c r="AN62" s="46"/>
      <c r="AO62" s="46"/>
      <c r="AP62" s="46"/>
      <c r="AQ62" s="46"/>
      <c r="AR62" s="197"/>
      <c r="AS62" s="198"/>
      <c r="AT62" s="198"/>
      <c r="AU62" s="198"/>
      <c r="AV62" s="198"/>
      <c r="AW62" s="199"/>
    </row>
    <row r="63" spans="2:58">
      <c r="B63" s="343" t="s">
        <v>35</v>
      </c>
      <c r="C63" s="343"/>
      <c r="D63" s="346" ph="1">
        <v>0.41666666666666669</v>
      </c>
      <c r="E63" s="347" ph="1"/>
      <c r="F63" s="347" ph="1"/>
      <c r="G63" s="347" ph="1"/>
      <c r="H63" s="347" ph="1"/>
      <c r="I63" s="345" t="str">
        <f>C9</f>
        <v>片岡小ＳＳＳ</v>
      </c>
      <c r="J63" s="345"/>
      <c r="K63" s="345"/>
      <c r="L63" s="345"/>
      <c r="M63" s="345"/>
      <c r="N63" s="345"/>
      <c r="O63" s="348">
        <v>0</v>
      </c>
      <c r="P63" s="348"/>
      <c r="Q63" s="348"/>
      <c r="R63" s="45"/>
      <c r="S63" s="348">
        <v>5</v>
      </c>
      <c r="T63" s="348"/>
      <c r="U63" s="348"/>
      <c r="V63" s="345" t="str">
        <f>C13</f>
        <v>Ｊ・Ｏ　ＦＣ</v>
      </c>
      <c r="W63" s="345"/>
      <c r="X63" s="345"/>
      <c r="Y63" s="345"/>
      <c r="Z63" s="345"/>
      <c r="AA63" s="345"/>
      <c r="AB63" s="50"/>
      <c r="AC63" s="50"/>
      <c r="AD63" s="50"/>
      <c r="AE63" s="50"/>
      <c r="AF63" s="50"/>
      <c r="AG63" s="50"/>
      <c r="AH63" s="345" t="str">
        <f>C17</f>
        <v>ＦＣ中川</v>
      </c>
      <c r="AI63" s="345"/>
      <c r="AJ63" s="345"/>
      <c r="AK63" s="345"/>
      <c r="AL63" s="345"/>
      <c r="AM63" s="345"/>
      <c r="AN63" s="46"/>
      <c r="AO63" s="46"/>
      <c r="AP63" s="46"/>
      <c r="AQ63" s="46"/>
      <c r="AR63" s="344" t="str">
        <f>C11</f>
        <v>倉賀野FC</v>
      </c>
      <c r="AS63" s="344"/>
      <c r="AT63" s="344"/>
      <c r="AU63" s="344"/>
      <c r="AV63" s="344"/>
      <c r="AW63" s="344"/>
    </row>
    <row r="64" spans="2:58">
      <c r="B64" s="343"/>
      <c r="C64" s="343"/>
      <c r="D64" s="347" ph="1"/>
      <c r="E64" s="347" ph="1"/>
      <c r="F64" s="347" ph="1"/>
      <c r="G64" s="347" ph="1"/>
      <c r="H64" s="347" ph="1"/>
      <c r="I64" s="345"/>
      <c r="J64" s="345"/>
      <c r="K64" s="345"/>
      <c r="L64" s="345"/>
      <c r="M64" s="345"/>
      <c r="N64" s="345"/>
      <c r="O64" s="348"/>
      <c r="P64" s="348"/>
      <c r="Q64" s="348"/>
      <c r="R64" s="49"/>
      <c r="S64" s="348"/>
      <c r="T64" s="348"/>
      <c r="U64" s="348"/>
      <c r="V64" s="345"/>
      <c r="W64" s="345"/>
      <c r="X64" s="345"/>
      <c r="Y64" s="345"/>
      <c r="Z64" s="345"/>
      <c r="AA64" s="345"/>
      <c r="AB64" s="50"/>
      <c r="AC64" s="50"/>
      <c r="AD64" s="50"/>
      <c r="AE64" s="50"/>
      <c r="AF64" s="50"/>
      <c r="AG64" s="50"/>
      <c r="AH64" s="345"/>
      <c r="AI64" s="345"/>
      <c r="AJ64" s="345"/>
      <c r="AK64" s="345"/>
      <c r="AL64" s="345"/>
      <c r="AM64" s="345"/>
      <c r="AN64" s="46"/>
      <c r="AO64" s="46"/>
      <c r="AP64" s="46"/>
      <c r="AQ64" s="46"/>
      <c r="AR64" s="344"/>
      <c r="AS64" s="344"/>
      <c r="AT64" s="344"/>
      <c r="AU64" s="344"/>
      <c r="AV64" s="344"/>
      <c r="AW64" s="344"/>
    </row>
    <row r="65" spans="2:50">
      <c r="B65" s="343" t="s">
        <v>36</v>
      </c>
      <c r="C65" s="343"/>
      <c r="D65" s="349" ph="1">
        <v>0.45833333333333331</v>
      </c>
      <c r="E65" s="350" ph="1"/>
      <c r="F65" s="350" ph="1"/>
      <c r="G65" s="350" ph="1"/>
      <c r="H65" s="350" ph="1"/>
      <c r="I65" s="345" t="str">
        <f>C15</f>
        <v>六郷SC</v>
      </c>
      <c r="J65" s="345"/>
      <c r="K65" s="345"/>
      <c r="L65" s="345"/>
      <c r="M65" s="345"/>
      <c r="N65" s="345"/>
      <c r="O65" s="348">
        <v>1</v>
      </c>
      <c r="P65" s="348"/>
      <c r="Q65" s="348"/>
      <c r="R65" s="45"/>
      <c r="S65" s="348">
        <v>4</v>
      </c>
      <c r="T65" s="348"/>
      <c r="U65" s="348"/>
      <c r="V65" s="344" t="str">
        <f>C19</f>
        <v>寺尾少年SC</v>
      </c>
      <c r="W65" s="344"/>
      <c r="X65" s="344"/>
      <c r="Y65" s="344"/>
      <c r="Z65" s="344"/>
      <c r="AA65" s="344"/>
      <c r="AB65" s="67"/>
      <c r="AC65" s="67"/>
      <c r="AD65" s="67"/>
      <c r="AE65" s="67"/>
      <c r="AF65" s="67"/>
      <c r="AG65" s="67"/>
      <c r="AH65" s="345" t="str">
        <f>C11</f>
        <v>倉賀野FC</v>
      </c>
      <c r="AI65" s="345"/>
      <c r="AJ65" s="345"/>
      <c r="AK65" s="345"/>
      <c r="AL65" s="345"/>
      <c r="AM65" s="345"/>
      <c r="AN65" s="46"/>
      <c r="AO65" s="46"/>
      <c r="AP65" s="46"/>
      <c r="AQ65" s="46"/>
      <c r="AR65" s="345" t="str">
        <f>C9</f>
        <v>片岡小ＳＳＳ</v>
      </c>
      <c r="AS65" s="345"/>
      <c r="AT65" s="345"/>
      <c r="AU65" s="345"/>
      <c r="AV65" s="345"/>
      <c r="AW65" s="345"/>
    </row>
    <row r="66" spans="2:50">
      <c r="B66" s="343"/>
      <c r="C66" s="343"/>
      <c r="D66" s="350" ph="1"/>
      <c r="E66" s="350" ph="1"/>
      <c r="F66" s="350" ph="1"/>
      <c r="G66" s="350" ph="1"/>
      <c r="H66" s="350" ph="1"/>
      <c r="I66" s="345"/>
      <c r="J66" s="345"/>
      <c r="K66" s="345"/>
      <c r="L66" s="345"/>
      <c r="M66" s="345"/>
      <c r="N66" s="345"/>
      <c r="O66" s="348"/>
      <c r="P66" s="348"/>
      <c r="Q66" s="348"/>
      <c r="R66" s="49"/>
      <c r="S66" s="348"/>
      <c r="T66" s="348"/>
      <c r="U66" s="348"/>
      <c r="V66" s="344"/>
      <c r="W66" s="344"/>
      <c r="X66" s="344"/>
      <c r="Y66" s="344"/>
      <c r="Z66" s="344"/>
      <c r="AA66" s="344"/>
      <c r="AB66" s="67"/>
      <c r="AC66" s="67"/>
      <c r="AD66" s="67"/>
      <c r="AE66" s="67"/>
      <c r="AF66" s="67"/>
      <c r="AG66" s="67"/>
      <c r="AH66" s="345"/>
      <c r="AI66" s="345"/>
      <c r="AJ66" s="345"/>
      <c r="AK66" s="345"/>
      <c r="AL66" s="345"/>
      <c r="AM66" s="345"/>
      <c r="AN66" s="46"/>
      <c r="AO66" s="46"/>
      <c r="AP66" s="46"/>
      <c r="AQ66" s="46"/>
      <c r="AR66" s="345"/>
      <c r="AS66" s="345"/>
      <c r="AT66" s="345"/>
      <c r="AU66" s="345"/>
      <c r="AV66" s="345"/>
      <c r="AW66" s="345"/>
    </row>
    <row r="67" spans="2:50">
      <c r="B67" s="343" t="s">
        <v>37</v>
      </c>
      <c r="C67" s="343"/>
      <c r="D67" s="346" ph="1">
        <v>0.5</v>
      </c>
      <c r="E67" s="347" ph="1"/>
      <c r="F67" s="347" ph="1"/>
      <c r="G67" s="347" ph="1"/>
      <c r="H67" s="347" ph="1"/>
      <c r="I67" s="345" t="str">
        <f>C9</f>
        <v>片岡小ＳＳＳ</v>
      </c>
      <c r="J67" s="345"/>
      <c r="K67" s="345"/>
      <c r="L67" s="345"/>
      <c r="M67" s="345"/>
      <c r="N67" s="345"/>
      <c r="O67" s="348">
        <v>1</v>
      </c>
      <c r="P67" s="348"/>
      <c r="Q67" s="348"/>
      <c r="R67" s="45"/>
      <c r="S67" s="348">
        <v>1</v>
      </c>
      <c r="T67" s="348"/>
      <c r="U67" s="348"/>
      <c r="V67" s="344" t="str">
        <f>C11</f>
        <v>倉賀野FC</v>
      </c>
      <c r="W67" s="344"/>
      <c r="X67" s="344"/>
      <c r="Y67" s="344"/>
      <c r="Z67" s="344"/>
      <c r="AA67" s="344"/>
      <c r="AB67" s="67"/>
      <c r="AC67" s="67"/>
      <c r="AD67" s="67"/>
      <c r="AE67" s="67"/>
      <c r="AF67" s="67"/>
      <c r="AG67" s="67"/>
      <c r="AH67" s="183" t="str">
        <f>C15</f>
        <v>六郷SC</v>
      </c>
      <c r="AI67" s="192"/>
      <c r="AJ67" s="192"/>
      <c r="AK67" s="192"/>
      <c r="AL67" s="192"/>
      <c r="AM67" s="193"/>
      <c r="AN67" s="46"/>
      <c r="AO67" s="46"/>
      <c r="AP67" s="46"/>
      <c r="AQ67" s="46"/>
      <c r="AR67" s="345" t="str">
        <f>C19</f>
        <v>寺尾少年SC</v>
      </c>
      <c r="AS67" s="345"/>
      <c r="AT67" s="345"/>
      <c r="AU67" s="345"/>
      <c r="AV67" s="345"/>
      <c r="AW67" s="345"/>
    </row>
    <row r="68" spans="2:50">
      <c r="B68" s="343"/>
      <c r="C68" s="343"/>
      <c r="D68" s="347" ph="1"/>
      <c r="E68" s="347" ph="1"/>
      <c r="F68" s="347" ph="1"/>
      <c r="G68" s="347" ph="1"/>
      <c r="H68" s="347" ph="1"/>
      <c r="I68" s="345"/>
      <c r="J68" s="345"/>
      <c r="K68" s="345"/>
      <c r="L68" s="345"/>
      <c r="M68" s="345"/>
      <c r="N68" s="345"/>
      <c r="O68" s="348"/>
      <c r="P68" s="348"/>
      <c r="Q68" s="348"/>
      <c r="R68" s="49"/>
      <c r="S68" s="348"/>
      <c r="T68" s="348"/>
      <c r="U68" s="348"/>
      <c r="V68" s="344"/>
      <c r="W68" s="344"/>
      <c r="X68" s="344"/>
      <c r="Y68" s="344"/>
      <c r="Z68" s="344"/>
      <c r="AA68" s="344"/>
      <c r="AB68" s="67"/>
      <c r="AC68" s="67"/>
      <c r="AD68" s="67"/>
      <c r="AE68" s="67"/>
      <c r="AF68" s="67"/>
      <c r="AG68" s="67"/>
      <c r="AH68" s="197"/>
      <c r="AI68" s="198"/>
      <c r="AJ68" s="198"/>
      <c r="AK68" s="198"/>
      <c r="AL68" s="198"/>
      <c r="AM68" s="199"/>
      <c r="AN68" s="46"/>
      <c r="AO68" s="46"/>
      <c r="AP68" s="46"/>
      <c r="AQ68" s="46"/>
      <c r="AR68" s="345"/>
      <c r="AS68" s="345"/>
      <c r="AT68" s="345"/>
      <c r="AU68" s="345"/>
      <c r="AV68" s="345"/>
      <c r="AW68" s="345"/>
    </row>
    <row r="69" spans="2:50">
      <c r="B69" s="343" t="s">
        <v>38</v>
      </c>
      <c r="C69" s="343"/>
      <c r="D69" s="349" ph="1">
        <v>0.54166666666666663</v>
      </c>
      <c r="E69" s="350" ph="1"/>
      <c r="F69" s="350" ph="1"/>
      <c r="G69" s="350" ph="1"/>
      <c r="H69" s="350" ph="1"/>
      <c r="I69" s="345" t="str">
        <f>C17</f>
        <v>ＦＣ中川</v>
      </c>
      <c r="J69" s="345"/>
      <c r="K69" s="345"/>
      <c r="L69" s="345"/>
      <c r="M69" s="345"/>
      <c r="N69" s="345"/>
      <c r="O69" s="348">
        <v>0</v>
      </c>
      <c r="P69" s="348"/>
      <c r="Q69" s="348"/>
      <c r="R69" s="45"/>
      <c r="S69" s="348">
        <v>1</v>
      </c>
      <c r="T69" s="348"/>
      <c r="U69" s="348"/>
      <c r="V69" s="344" t="str">
        <f>C19</f>
        <v>寺尾少年SC</v>
      </c>
      <c r="W69" s="344"/>
      <c r="X69" s="344"/>
      <c r="Y69" s="344"/>
      <c r="Z69" s="344"/>
      <c r="AA69" s="344"/>
      <c r="AB69" s="67"/>
      <c r="AC69" s="67"/>
      <c r="AD69" s="67"/>
      <c r="AE69" s="67"/>
      <c r="AF69" s="67"/>
      <c r="AG69" s="67"/>
      <c r="AH69" s="344" t="str">
        <f>C13</f>
        <v>Ｊ・Ｏ　ＦＣ</v>
      </c>
      <c r="AI69" s="344"/>
      <c r="AJ69" s="344"/>
      <c r="AK69" s="344"/>
      <c r="AL69" s="344"/>
      <c r="AM69" s="344"/>
      <c r="AN69" s="46"/>
      <c r="AO69" s="46"/>
      <c r="AP69" s="46"/>
      <c r="AQ69" s="46"/>
      <c r="AR69" s="345" t="str">
        <f>C15</f>
        <v>六郷SC</v>
      </c>
      <c r="AS69" s="345"/>
      <c r="AT69" s="345"/>
      <c r="AU69" s="345"/>
      <c r="AV69" s="345"/>
      <c r="AW69" s="345"/>
    </row>
    <row r="70" spans="2:50">
      <c r="B70" s="343"/>
      <c r="C70" s="343"/>
      <c r="D70" s="350" ph="1"/>
      <c r="E70" s="350" ph="1"/>
      <c r="F70" s="350" ph="1"/>
      <c r="G70" s="350" ph="1"/>
      <c r="H70" s="350" ph="1"/>
      <c r="I70" s="345"/>
      <c r="J70" s="345"/>
      <c r="K70" s="345"/>
      <c r="L70" s="345"/>
      <c r="M70" s="345"/>
      <c r="N70" s="345"/>
      <c r="O70" s="348"/>
      <c r="P70" s="348"/>
      <c r="Q70" s="348"/>
      <c r="R70" s="49"/>
      <c r="S70" s="348"/>
      <c r="T70" s="348"/>
      <c r="U70" s="348"/>
      <c r="V70" s="344"/>
      <c r="W70" s="344"/>
      <c r="X70" s="344"/>
      <c r="Y70" s="344"/>
      <c r="Z70" s="344"/>
      <c r="AA70" s="344"/>
      <c r="AB70" s="67"/>
      <c r="AC70" s="67"/>
      <c r="AD70" s="67"/>
      <c r="AE70" s="67"/>
      <c r="AF70" s="67"/>
      <c r="AG70" s="67"/>
      <c r="AH70" s="344"/>
      <c r="AI70" s="344"/>
      <c r="AJ70" s="344"/>
      <c r="AK70" s="344"/>
      <c r="AL70" s="344"/>
      <c r="AM70" s="344"/>
      <c r="AN70" s="46"/>
      <c r="AO70" s="46"/>
      <c r="AP70" s="46"/>
      <c r="AQ70" s="46"/>
      <c r="AR70" s="345"/>
      <c r="AS70" s="345"/>
      <c r="AT70" s="345"/>
      <c r="AU70" s="345"/>
      <c r="AV70" s="345"/>
      <c r="AW70" s="345"/>
    </row>
    <row r="71" spans="2:50">
      <c r="B71" s="343" t="s">
        <v>39</v>
      </c>
      <c r="C71" s="343"/>
      <c r="D71" s="346" ph="1">
        <v>0.58333333333333337</v>
      </c>
      <c r="E71" s="347" ph="1"/>
      <c r="F71" s="347" ph="1"/>
      <c r="G71" s="347" ph="1"/>
      <c r="H71" s="347" ph="1"/>
      <c r="I71" s="183" t="str">
        <f>C13</f>
        <v>Ｊ・Ｏ　ＦＣ</v>
      </c>
      <c r="J71" s="192"/>
      <c r="K71" s="192"/>
      <c r="L71" s="192"/>
      <c r="M71" s="192"/>
      <c r="N71" s="193"/>
      <c r="O71" s="354">
        <v>3</v>
      </c>
      <c r="P71" s="355"/>
      <c r="Q71" s="356"/>
      <c r="R71" s="59"/>
      <c r="S71" s="354">
        <v>7</v>
      </c>
      <c r="T71" s="355"/>
      <c r="U71" s="356"/>
      <c r="V71" s="192" t="str">
        <f>C15</f>
        <v>六郷SC</v>
      </c>
      <c r="W71" s="192"/>
      <c r="X71" s="192"/>
      <c r="Y71" s="192"/>
      <c r="Z71" s="192"/>
      <c r="AA71" s="193"/>
      <c r="AB71" s="68"/>
      <c r="AC71" s="67"/>
      <c r="AD71" s="67"/>
      <c r="AE71" s="67"/>
      <c r="AF71" s="67"/>
      <c r="AG71" s="67"/>
      <c r="AH71" s="345" t="str">
        <f>C19</f>
        <v>寺尾少年SC</v>
      </c>
      <c r="AI71" s="345"/>
      <c r="AJ71" s="345"/>
      <c r="AK71" s="345"/>
      <c r="AL71" s="345"/>
      <c r="AM71" s="345"/>
      <c r="AN71" s="69"/>
      <c r="AO71" s="70"/>
      <c r="AP71" s="70"/>
      <c r="AQ71" s="70"/>
      <c r="AR71" s="345" t="str">
        <f>C17</f>
        <v>ＦＣ中川</v>
      </c>
      <c r="AS71" s="345"/>
      <c r="AT71" s="345"/>
      <c r="AU71" s="345"/>
      <c r="AV71" s="345"/>
      <c r="AW71" s="345"/>
      <c r="AX71" s="60"/>
    </row>
    <row r="72" spans="2:50">
      <c r="B72" s="343"/>
      <c r="C72" s="343"/>
      <c r="D72" s="347" ph="1"/>
      <c r="E72" s="347" ph="1"/>
      <c r="F72" s="347" ph="1"/>
      <c r="G72" s="347" ph="1"/>
      <c r="H72" s="347" ph="1"/>
      <c r="I72" s="197"/>
      <c r="J72" s="198"/>
      <c r="K72" s="198"/>
      <c r="L72" s="198"/>
      <c r="M72" s="198"/>
      <c r="N72" s="199"/>
      <c r="O72" s="357"/>
      <c r="P72" s="358"/>
      <c r="Q72" s="359"/>
      <c r="R72" s="61"/>
      <c r="S72" s="357"/>
      <c r="T72" s="358"/>
      <c r="U72" s="359"/>
      <c r="V72" s="198"/>
      <c r="W72" s="198"/>
      <c r="X72" s="198"/>
      <c r="Y72" s="198"/>
      <c r="Z72" s="198"/>
      <c r="AA72" s="199"/>
      <c r="AB72" s="68"/>
      <c r="AC72" s="67"/>
      <c r="AD72" s="67"/>
      <c r="AE72" s="67"/>
      <c r="AF72" s="67"/>
      <c r="AG72" s="67"/>
      <c r="AH72" s="345"/>
      <c r="AI72" s="345"/>
      <c r="AJ72" s="345"/>
      <c r="AK72" s="345"/>
      <c r="AL72" s="345"/>
      <c r="AM72" s="345"/>
      <c r="AN72" s="69"/>
      <c r="AO72" s="70"/>
      <c r="AP72" s="70"/>
      <c r="AQ72" s="70"/>
      <c r="AR72" s="345"/>
      <c r="AS72" s="345"/>
      <c r="AT72" s="345"/>
      <c r="AU72" s="345"/>
      <c r="AV72" s="345"/>
      <c r="AW72" s="345"/>
      <c r="AX72" s="60"/>
    </row>
    <row r="73" spans="2:50" ht="17.25">
      <c r="B73" s="343"/>
      <c r="C73" s="343"/>
      <c r="D73" s="360"/>
      <c r="E73" s="360"/>
      <c r="F73" s="360"/>
      <c r="G73" s="360"/>
      <c r="H73" s="360"/>
      <c r="I73" s="192"/>
      <c r="J73" s="192"/>
      <c r="K73" s="192"/>
      <c r="L73" s="192"/>
      <c r="M73" s="192"/>
      <c r="N73" s="192"/>
      <c r="O73" s="361"/>
      <c r="P73" s="361"/>
      <c r="Q73" s="361"/>
      <c r="R73" s="51"/>
      <c r="S73" s="353"/>
      <c r="T73" s="353"/>
      <c r="U73" s="353"/>
      <c r="V73" s="195"/>
      <c r="W73" s="195"/>
      <c r="X73" s="195"/>
      <c r="Y73" s="195"/>
      <c r="Z73" s="195"/>
      <c r="AA73" s="195"/>
      <c r="AB73" s="52"/>
      <c r="AC73" s="52"/>
      <c r="AD73" s="52"/>
      <c r="AE73" s="52"/>
      <c r="AF73" s="52"/>
      <c r="AG73" s="52"/>
      <c r="AH73" s="195"/>
      <c r="AI73" s="195"/>
      <c r="AJ73" s="195"/>
      <c r="AK73" s="195"/>
      <c r="AL73" s="195"/>
      <c r="AM73" s="195"/>
      <c r="AN73" s="62"/>
      <c r="AO73" s="62"/>
      <c r="AP73" s="62"/>
      <c r="AQ73" s="62"/>
      <c r="AR73" s="192"/>
      <c r="AS73" s="192"/>
      <c r="AT73" s="192"/>
      <c r="AU73" s="192"/>
      <c r="AV73" s="192"/>
      <c r="AW73" s="192"/>
    </row>
    <row r="74" spans="2:50">
      <c r="B74" s="42"/>
      <c r="C74" s="341" t="s">
        <v>136</v>
      </c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41"/>
      <c r="O74" s="54"/>
      <c r="P74" s="54"/>
      <c r="Q74" s="54"/>
      <c r="R74" s="55"/>
      <c r="S74" s="54"/>
      <c r="T74" s="54"/>
      <c r="U74" s="54"/>
      <c r="V74" s="71"/>
      <c r="W74" s="71"/>
      <c r="X74" s="71"/>
      <c r="Y74" s="71"/>
      <c r="Z74" s="71"/>
      <c r="AA74" s="71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8"/>
      <c r="AO74" s="58"/>
      <c r="AP74" s="58"/>
      <c r="AQ74" s="58"/>
      <c r="AR74" s="57"/>
      <c r="AS74" s="57"/>
      <c r="AT74" s="57"/>
      <c r="AU74" s="57"/>
      <c r="AV74" s="57"/>
      <c r="AW74" s="57"/>
    </row>
    <row r="75" spans="2:50">
      <c r="B75" s="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41"/>
      <c r="O75" s="54"/>
      <c r="P75" s="54"/>
      <c r="Q75" s="54"/>
      <c r="R75" s="55"/>
      <c r="S75" s="54"/>
      <c r="T75" s="54"/>
      <c r="U75" s="54"/>
      <c r="V75" s="71"/>
      <c r="W75" s="71"/>
      <c r="X75" s="71"/>
      <c r="Y75" s="71"/>
      <c r="Z75" s="71"/>
      <c r="AA75" s="71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8"/>
      <c r="AO75" s="58"/>
      <c r="AP75" s="58"/>
      <c r="AQ75" s="58"/>
      <c r="AR75" s="57"/>
      <c r="AS75" s="57"/>
      <c r="AT75" s="57"/>
      <c r="AU75" s="57"/>
      <c r="AV75" s="57"/>
      <c r="AW75" s="57"/>
    </row>
    <row r="76" spans="2:50">
      <c r="B76" s="343" t="s">
        <v>34</v>
      </c>
      <c r="C76" s="343"/>
      <c r="D76" s="349" ph="1">
        <v>0.375</v>
      </c>
      <c r="E76" s="350" ph="1"/>
      <c r="F76" s="350" ph="1"/>
      <c r="G76" s="350" ph="1"/>
      <c r="H76" s="350" ph="1"/>
      <c r="I76" s="345" t="str">
        <f>C9</f>
        <v>片岡小ＳＳＳ</v>
      </c>
      <c r="J76" s="345"/>
      <c r="K76" s="345"/>
      <c r="L76" s="345"/>
      <c r="M76" s="345"/>
      <c r="N76" s="345"/>
      <c r="O76" s="348">
        <v>0</v>
      </c>
      <c r="P76" s="348"/>
      <c r="Q76" s="348"/>
      <c r="R76" s="45"/>
      <c r="S76" s="348">
        <v>7</v>
      </c>
      <c r="T76" s="348"/>
      <c r="U76" s="348"/>
      <c r="V76" s="344" t="str">
        <f>C19</f>
        <v>寺尾少年SC</v>
      </c>
      <c r="W76" s="344"/>
      <c r="X76" s="344"/>
      <c r="Y76" s="344"/>
      <c r="Z76" s="344"/>
      <c r="AA76" s="344"/>
      <c r="AB76" s="67"/>
      <c r="AC76" s="67"/>
      <c r="AD76" s="67"/>
      <c r="AE76" s="67"/>
      <c r="AF76" s="67"/>
      <c r="AG76" s="67"/>
      <c r="AH76" s="345" t="str">
        <f>C15</f>
        <v>六郷SC</v>
      </c>
      <c r="AI76" s="345"/>
      <c r="AJ76" s="345"/>
      <c r="AK76" s="345"/>
      <c r="AL76" s="345"/>
      <c r="AM76" s="345"/>
      <c r="AN76" s="46"/>
      <c r="AO76" s="46"/>
      <c r="AP76" s="46"/>
      <c r="AQ76" s="46"/>
      <c r="AR76" s="345" t="str">
        <f>C17</f>
        <v>ＦＣ中川</v>
      </c>
      <c r="AS76" s="345"/>
      <c r="AT76" s="345"/>
      <c r="AU76" s="345"/>
      <c r="AV76" s="345"/>
      <c r="AW76" s="345"/>
    </row>
    <row r="77" spans="2:50">
      <c r="B77" s="343"/>
      <c r="C77" s="343"/>
      <c r="D77" s="350" ph="1"/>
      <c r="E77" s="350" ph="1"/>
      <c r="F77" s="350" ph="1"/>
      <c r="G77" s="350" ph="1"/>
      <c r="H77" s="350" ph="1"/>
      <c r="I77" s="345"/>
      <c r="J77" s="345"/>
      <c r="K77" s="345"/>
      <c r="L77" s="345"/>
      <c r="M77" s="345"/>
      <c r="N77" s="345"/>
      <c r="O77" s="348"/>
      <c r="P77" s="348"/>
      <c r="Q77" s="348"/>
      <c r="R77" s="49"/>
      <c r="S77" s="348"/>
      <c r="T77" s="348"/>
      <c r="U77" s="348"/>
      <c r="V77" s="344"/>
      <c r="W77" s="344"/>
      <c r="X77" s="344"/>
      <c r="Y77" s="344"/>
      <c r="Z77" s="344"/>
      <c r="AA77" s="344"/>
      <c r="AB77" s="67"/>
      <c r="AC77" s="67"/>
      <c r="AD77" s="67"/>
      <c r="AE77" s="67"/>
      <c r="AF77" s="67"/>
      <c r="AG77" s="67"/>
      <c r="AH77" s="345"/>
      <c r="AI77" s="345"/>
      <c r="AJ77" s="345"/>
      <c r="AK77" s="345"/>
      <c r="AL77" s="345"/>
      <c r="AM77" s="345"/>
      <c r="AN77" s="46"/>
      <c r="AO77" s="46"/>
      <c r="AP77" s="46"/>
      <c r="AQ77" s="46"/>
      <c r="AR77" s="345"/>
      <c r="AS77" s="345"/>
      <c r="AT77" s="345"/>
      <c r="AU77" s="345"/>
      <c r="AV77" s="345"/>
      <c r="AW77" s="345"/>
    </row>
    <row r="78" spans="2:50">
      <c r="B78" s="343" t="s">
        <v>35</v>
      </c>
      <c r="C78" s="343"/>
      <c r="D78" s="346" ph="1">
        <v>0.41666666666666669</v>
      </c>
      <c r="E78" s="347" ph="1"/>
      <c r="F78" s="347" ph="1"/>
      <c r="G78" s="347" ph="1"/>
      <c r="H78" s="347" ph="1"/>
      <c r="I78" s="345" t="str">
        <f>C15</f>
        <v>六郷SC</v>
      </c>
      <c r="J78" s="345"/>
      <c r="K78" s="345"/>
      <c r="L78" s="345"/>
      <c r="M78" s="345"/>
      <c r="N78" s="345"/>
      <c r="O78" s="348">
        <v>1</v>
      </c>
      <c r="P78" s="348"/>
      <c r="Q78" s="348"/>
      <c r="R78" s="45"/>
      <c r="S78" s="348">
        <v>3</v>
      </c>
      <c r="T78" s="348"/>
      <c r="U78" s="348"/>
      <c r="V78" s="344" t="str">
        <f>C17</f>
        <v>ＦＣ中川</v>
      </c>
      <c r="W78" s="344"/>
      <c r="X78" s="344"/>
      <c r="Y78" s="344"/>
      <c r="Z78" s="344"/>
      <c r="AA78" s="344"/>
      <c r="AB78" s="67"/>
      <c r="AC78" s="67"/>
      <c r="AD78" s="67"/>
      <c r="AE78" s="67"/>
      <c r="AF78" s="67"/>
      <c r="AG78" s="67"/>
      <c r="AH78" s="183" t="str">
        <f>C11</f>
        <v>倉賀野FC</v>
      </c>
      <c r="AI78" s="192"/>
      <c r="AJ78" s="192"/>
      <c r="AK78" s="192"/>
      <c r="AL78" s="192"/>
      <c r="AM78" s="193"/>
      <c r="AN78" s="46"/>
      <c r="AO78" s="46"/>
      <c r="AP78" s="46"/>
      <c r="AQ78" s="46"/>
      <c r="AR78" s="345" t="str">
        <f>C13</f>
        <v>Ｊ・Ｏ　ＦＣ</v>
      </c>
      <c r="AS78" s="345"/>
      <c r="AT78" s="345"/>
      <c r="AU78" s="345"/>
      <c r="AV78" s="345"/>
      <c r="AW78" s="345"/>
    </row>
    <row r="79" spans="2:50">
      <c r="B79" s="343"/>
      <c r="C79" s="343"/>
      <c r="D79" s="347" ph="1"/>
      <c r="E79" s="347" ph="1"/>
      <c r="F79" s="347" ph="1"/>
      <c r="G79" s="347" ph="1"/>
      <c r="H79" s="347" ph="1"/>
      <c r="I79" s="345"/>
      <c r="J79" s="345"/>
      <c r="K79" s="345"/>
      <c r="L79" s="345"/>
      <c r="M79" s="345"/>
      <c r="N79" s="345"/>
      <c r="O79" s="348"/>
      <c r="P79" s="348"/>
      <c r="Q79" s="348"/>
      <c r="R79" s="49"/>
      <c r="S79" s="348"/>
      <c r="T79" s="348"/>
      <c r="U79" s="348"/>
      <c r="V79" s="344"/>
      <c r="W79" s="344"/>
      <c r="X79" s="344"/>
      <c r="Y79" s="344"/>
      <c r="Z79" s="344"/>
      <c r="AA79" s="344"/>
      <c r="AB79" s="67"/>
      <c r="AC79" s="67"/>
      <c r="AD79" s="67"/>
      <c r="AE79" s="67"/>
      <c r="AF79" s="67"/>
      <c r="AG79" s="67"/>
      <c r="AH79" s="197"/>
      <c r="AI79" s="198"/>
      <c r="AJ79" s="198"/>
      <c r="AK79" s="198"/>
      <c r="AL79" s="198"/>
      <c r="AM79" s="199"/>
      <c r="AN79" s="46"/>
      <c r="AO79" s="46"/>
      <c r="AP79" s="46"/>
      <c r="AQ79" s="46"/>
      <c r="AR79" s="345"/>
      <c r="AS79" s="345"/>
      <c r="AT79" s="345"/>
      <c r="AU79" s="345"/>
      <c r="AV79" s="345"/>
      <c r="AW79" s="345"/>
    </row>
    <row r="80" spans="2:50">
      <c r="B80" s="343" t="s">
        <v>36</v>
      </c>
      <c r="C80" s="343"/>
      <c r="D80" s="349" ph="1">
        <v>0.45833333333333331</v>
      </c>
      <c r="E80" s="350" ph="1"/>
      <c r="F80" s="350" ph="1"/>
      <c r="G80" s="350" ph="1"/>
      <c r="H80" s="350" ph="1"/>
      <c r="I80" s="345" t="str">
        <f>C11</f>
        <v>倉賀野FC</v>
      </c>
      <c r="J80" s="345"/>
      <c r="K80" s="345"/>
      <c r="L80" s="345"/>
      <c r="M80" s="345"/>
      <c r="N80" s="345"/>
      <c r="O80" s="348">
        <v>0</v>
      </c>
      <c r="P80" s="348"/>
      <c r="Q80" s="348"/>
      <c r="R80" s="45"/>
      <c r="S80" s="348">
        <v>6</v>
      </c>
      <c r="T80" s="348"/>
      <c r="U80" s="348"/>
      <c r="V80" s="344" t="str">
        <f>C13</f>
        <v>Ｊ・Ｏ　ＦＣ</v>
      </c>
      <c r="W80" s="344"/>
      <c r="X80" s="344"/>
      <c r="Y80" s="344"/>
      <c r="Z80" s="344"/>
      <c r="AA80" s="344"/>
      <c r="AB80" s="67"/>
      <c r="AC80" s="67"/>
      <c r="AD80" s="67"/>
      <c r="AE80" s="67"/>
      <c r="AF80" s="67"/>
      <c r="AG80" s="67"/>
      <c r="AH80" s="345" t="str">
        <f>C19</f>
        <v>寺尾少年SC</v>
      </c>
      <c r="AI80" s="345"/>
      <c r="AJ80" s="345"/>
      <c r="AK80" s="345"/>
      <c r="AL80" s="345"/>
      <c r="AM80" s="345"/>
      <c r="AN80" s="46"/>
      <c r="AO80" s="46"/>
      <c r="AP80" s="46"/>
      <c r="AQ80" s="46"/>
      <c r="AR80" s="344" t="str">
        <f>C9</f>
        <v>片岡小ＳＳＳ</v>
      </c>
      <c r="AS80" s="344"/>
      <c r="AT80" s="344"/>
      <c r="AU80" s="344"/>
      <c r="AV80" s="344"/>
      <c r="AW80" s="344"/>
    </row>
    <row r="81" spans="2:50">
      <c r="B81" s="343"/>
      <c r="C81" s="343"/>
      <c r="D81" s="350" ph="1"/>
      <c r="E81" s="350" ph="1"/>
      <c r="F81" s="350" ph="1"/>
      <c r="G81" s="350" ph="1"/>
      <c r="H81" s="350" ph="1"/>
      <c r="I81" s="345"/>
      <c r="J81" s="345"/>
      <c r="K81" s="345"/>
      <c r="L81" s="345"/>
      <c r="M81" s="345"/>
      <c r="N81" s="345"/>
      <c r="O81" s="348"/>
      <c r="P81" s="348"/>
      <c r="Q81" s="348"/>
      <c r="R81" s="49"/>
      <c r="S81" s="348"/>
      <c r="T81" s="348"/>
      <c r="U81" s="348"/>
      <c r="V81" s="344"/>
      <c r="W81" s="344"/>
      <c r="X81" s="344"/>
      <c r="Y81" s="344"/>
      <c r="Z81" s="344"/>
      <c r="AA81" s="344"/>
      <c r="AB81" s="67"/>
      <c r="AC81" s="67"/>
      <c r="AD81" s="67"/>
      <c r="AE81" s="67"/>
      <c r="AF81" s="67"/>
      <c r="AG81" s="67"/>
      <c r="AH81" s="345"/>
      <c r="AI81" s="345"/>
      <c r="AJ81" s="345"/>
      <c r="AK81" s="345"/>
      <c r="AL81" s="345"/>
      <c r="AM81" s="345"/>
      <c r="AN81" s="46"/>
      <c r="AO81" s="46"/>
      <c r="AP81" s="46"/>
      <c r="AQ81" s="46"/>
      <c r="AR81" s="344"/>
      <c r="AS81" s="344"/>
      <c r="AT81" s="344"/>
      <c r="AU81" s="344"/>
      <c r="AV81" s="344"/>
      <c r="AW81" s="344"/>
    </row>
    <row r="82" spans="2:50">
      <c r="B82" s="343"/>
      <c r="C82" s="343"/>
      <c r="D82" s="352"/>
      <c r="E82" s="352"/>
      <c r="F82" s="352"/>
      <c r="G82" s="352"/>
      <c r="H82" s="352"/>
      <c r="I82" s="362"/>
      <c r="J82" s="345"/>
      <c r="K82" s="345"/>
      <c r="L82" s="345"/>
      <c r="M82" s="345"/>
      <c r="N82" s="363"/>
      <c r="O82" s="367"/>
      <c r="P82" s="368"/>
      <c r="Q82" s="369"/>
      <c r="R82" s="55"/>
      <c r="S82" s="373"/>
      <c r="T82" s="373"/>
      <c r="U82" s="373"/>
      <c r="V82" s="362"/>
      <c r="W82" s="345"/>
      <c r="X82" s="345"/>
      <c r="Y82" s="345"/>
      <c r="Z82" s="345"/>
      <c r="AA82" s="363"/>
      <c r="AB82" s="57"/>
      <c r="AC82" s="57"/>
      <c r="AD82" s="57"/>
      <c r="AE82" s="57"/>
      <c r="AF82" s="57"/>
      <c r="AG82" s="57"/>
      <c r="AH82" s="362"/>
      <c r="AI82" s="345"/>
      <c r="AJ82" s="345"/>
      <c r="AK82" s="345"/>
      <c r="AL82" s="345"/>
      <c r="AM82" s="363"/>
      <c r="AN82" s="58"/>
      <c r="AO82" s="58"/>
      <c r="AP82" s="58"/>
      <c r="AQ82" s="58"/>
      <c r="AR82" s="374"/>
      <c r="AS82" s="344"/>
      <c r="AT82" s="344"/>
      <c r="AU82" s="344"/>
      <c r="AV82" s="344"/>
      <c r="AW82" s="375"/>
      <c r="AX82" s="28"/>
    </row>
    <row r="83" spans="2:50">
      <c r="B83" s="343"/>
      <c r="C83" s="343"/>
      <c r="D83" s="352"/>
      <c r="E83" s="352"/>
      <c r="F83" s="352"/>
      <c r="G83" s="352"/>
      <c r="H83" s="352"/>
      <c r="I83" s="364"/>
      <c r="J83" s="365"/>
      <c r="K83" s="365"/>
      <c r="L83" s="365"/>
      <c r="M83" s="365"/>
      <c r="N83" s="366"/>
      <c r="O83" s="370"/>
      <c r="P83" s="371"/>
      <c r="Q83" s="372"/>
      <c r="R83" s="55"/>
      <c r="S83" s="373"/>
      <c r="T83" s="373"/>
      <c r="U83" s="373"/>
      <c r="V83" s="364"/>
      <c r="W83" s="365"/>
      <c r="X83" s="365"/>
      <c r="Y83" s="365"/>
      <c r="Z83" s="365"/>
      <c r="AA83" s="366"/>
      <c r="AB83" s="57"/>
      <c r="AC83" s="57"/>
      <c r="AD83" s="57"/>
      <c r="AE83" s="57"/>
      <c r="AF83" s="57"/>
      <c r="AG83" s="57"/>
      <c r="AH83" s="364"/>
      <c r="AI83" s="365"/>
      <c r="AJ83" s="365"/>
      <c r="AK83" s="365"/>
      <c r="AL83" s="365"/>
      <c r="AM83" s="366"/>
      <c r="AN83" s="58"/>
      <c r="AO83" s="58"/>
      <c r="AP83" s="58"/>
      <c r="AQ83" s="58"/>
      <c r="AR83" s="193"/>
      <c r="AS83" s="376"/>
      <c r="AT83" s="376"/>
      <c r="AU83" s="376"/>
      <c r="AV83" s="376"/>
      <c r="AW83" s="183"/>
      <c r="AX83" s="28"/>
    </row>
    <row r="84" spans="2:50">
      <c r="B84" s="343"/>
      <c r="C84" s="343"/>
      <c r="D84" s="352"/>
      <c r="E84" s="352"/>
      <c r="F84" s="352"/>
      <c r="G84" s="352"/>
      <c r="H84" s="352"/>
      <c r="I84" s="195"/>
      <c r="J84" s="195"/>
      <c r="K84" s="195"/>
      <c r="L84" s="195"/>
      <c r="M84" s="195"/>
      <c r="N84" s="195"/>
      <c r="O84" s="353"/>
      <c r="P84" s="353"/>
      <c r="Q84" s="353"/>
      <c r="R84" s="51"/>
      <c r="S84" s="353"/>
      <c r="T84" s="353"/>
      <c r="U84" s="353"/>
      <c r="V84" s="195"/>
      <c r="W84" s="195"/>
      <c r="X84" s="195"/>
      <c r="Y84" s="195"/>
      <c r="Z84" s="195"/>
      <c r="AA84" s="195"/>
      <c r="AB84" s="52"/>
      <c r="AC84" s="52"/>
      <c r="AD84" s="52"/>
      <c r="AE84" s="52"/>
      <c r="AF84" s="52"/>
      <c r="AG84" s="52"/>
      <c r="AH84" s="195"/>
      <c r="AI84" s="195"/>
      <c r="AJ84" s="195"/>
      <c r="AK84" s="195"/>
      <c r="AL84" s="195"/>
      <c r="AM84" s="195"/>
      <c r="AN84" s="62"/>
      <c r="AO84" s="62"/>
      <c r="AP84" s="62"/>
      <c r="AQ84" s="62"/>
      <c r="AR84" s="195"/>
      <c r="AS84" s="195"/>
      <c r="AT84" s="195"/>
      <c r="AU84" s="195"/>
      <c r="AV84" s="195"/>
      <c r="AW84" s="195"/>
    </row>
    <row r="85" spans="2:50">
      <c r="B85" s="343"/>
      <c r="C85" s="343"/>
      <c r="D85" s="352"/>
      <c r="E85" s="352"/>
      <c r="F85" s="352"/>
      <c r="G85" s="352"/>
      <c r="H85" s="352"/>
      <c r="I85" s="195"/>
      <c r="J85" s="195"/>
      <c r="K85" s="195"/>
      <c r="L85" s="195"/>
      <c r="M85" s="195"/>
      <c r="N85" s="195"/>
      <c r="O85" s="353"/>
      <c r="P85" s="353"/>
      <c r="Q85" s="353"/>
      <c r="R85" s="51"/>
      <c r="S85" s="353"/>
      <c r="T85" s="353"/>
      <c r="U85" s="353"/>
      <c r="V85" s="195"/>
      <c r="W85" s="195"/>
      <c r="X85" s="195"/>
      <c r="Y85" s="195"/>
      <c r="Z85" s="195"/>
      <c r="AA85" s="195"/>
      <c r="AB85" s="52"/>
      <c r="AC85" s="52"/>
      <c r="AD85" s="52"/>
      <c r="AE85" s="52"/>
      <c r="AF85" s="52"/>
      <c r="AG85" s="52"/>
      <c r="AH85" s="195"/>
      <c r="AI85" s="195"/>
      <c r="AJ85" s="195"/>
      <c r="AK85" s="195"/>
      <c r="AL85" s="195"/>
      <c r="AM85" s="195"/>
      <c r="AN85" s="62"/>
      <c r="AO85" s="62"/>
      <c r="AP85" s="62"/>
      <c r="AQ85" s="62"/>
      <c r="AR85" s="195"/>
      <c r="AS85" s="195"/>
      <c r="AT85" s="195"/>
      <c r="AU85" s="195"/>
      <c r="AV85" s="195"/>
      <c r="AW85" s="195"/>
    </row>
    <row r="86" spans="2:50">
      <c r="B86" s="343"/>
      <c r="C86" s="343"/>
      <c r="D86" s="352"/>
      <c r="E86" s="352"/>
      <c r="F86" s="352"/>
      <c r="G86" s="352"/>
      <c r="H86" s="352"/>
      <c r="I86" s="195"/>
      <c r="J86" s="195"/>
      <c r="K86" s="195"/>
      <c r="L86" s="195"/>
      <c r="M86" s="195"/>
      <c r="N86" s="195"/>
      <c r="O86" s="353"/>
      <c r="P86" s="353"/>
      <c r="Q86" s="353"/>
      <c r="R86" s="51"/>
      <c r="S86" s="353"/>
      <c r="T86" s="353"/>
      <c r="U86" s="353"/>
      <c r="V86" s="195"/>
      <c r="W86" s="195"/>
      <c r="X86" s="195"/>
      <c r="Y86" s="195"/>
      <c r="Z86" s="195"/>
      <c r="AA86" s="195"/>
      <c r="AB86" s="52"/>
      <c r="AC86" s="52"/>
      <c r="AD86" s="52"/>
      <c r="AE86" s="52"/>
      <c r="AF86" s="52"/>
      <c r="AG86" s="52"/>
      <c r="AH86" s="195"/>
      <c r="AI86" s="195"/>
      <c r="AJ86" s="195"/>
      <c r="AK86" s="195"/>
      <c r="AL86" s="195"/>
      <c r="AM86" s="195"/>
      <c r="AN86" s="62"/>
      <c r="AO86" s="62"/>
      <c r="AP86" s="62"/>
      <c r="AQ86" s="62"/>
      <c r="AR86" s="195"/>
      <c r="AS86" s="195"/>
      <c r="AT86" s="195"/>
      <c r="AU86" s="195"/>
      <c r="AV86" s="195"/>
      <c r="AW86" s="195"/>
    </row>
    <row r="87" spans="2:50">
      <c r="B87" s="343"/>
      <c r="C87" s="343"/>
      <c r="D87" s="352"/>
      <c r="E87" s="352"/>
      <c r="F87" s="352"/>
      <c r="G87" s="352"/>
      <c r="H87" s="352"/>
      <c r="I87" s="195"/>
      <c r="J87" s="195"/>
      <c r="K87" s="195"/>
      <c r="L87" s="195"/>
      <c r="M87" s="195"/>
      <c r="N87" s="195"/>
      <c r="O87" s="353"/>
      <c r="P87" s="353"/>
      <c r="Q87" s="353"/>
      <c r="R87" s="51"/>
      <c r="S87" s="353"/>
      <c r="T87" s="353"/>
      <c r="U87" s="353"/>
      <c r="V87" s="195"/>
      <c r="W87" s="195"/>
      <c r="X87" s="195"/>
      <c r="Y87" s="195"/>
      <c r="Z87" s="195"/>
      <c r="AA87" s="195"/>
      <c r="AB87" s="62"/>
      <c r="AC87" s="62"/>
      <c r="AD87" s="62"/>
      <c r="AE87" s="62"/>
      <c r="AF87" s="62"/>
      <c r="AG87" s="62"/>
      <c r="AH87" s="195"/>
      <c r="AI87" s="195"/>
      <c r="AJ87" s="195"/>
      <c r="AK87" s="195"/>
      <c r="AL87" s="195"/>
      <c r="AM87" s="195"/>
      <c r="AN87" s="62"/>
      <c r="AO87" s="62"/>
      <c r="AP87" s="62"/>
      <c r="AQ87" s="62"/>
      <c r="AR87" s="195"/>
      <c r="AS87" s="195"/>
      <c r="AT87" s="195"/>
      <c r="AU87" s="195"/>
      <c r="AV87" s="195"/>
      <c r="AW87" s="195"/>
    </row>
    <row r="88" spans="2:50">
      <c r="B88" s="343"/>
      <c r="C88" s="343"/>
      <c r="D88" s="352"/>
      <c r="E88" s="352"/>
      <c r="F88" s="352"/>
      <c r="G88" s="352"/>
      <c r="H88" s="352"/>
      <c r="I88" s="195"/>
      <c r="J88" s="195"/>
      <c r="K88" s="195"/>
      <c r="L88" s="195"/>
      <c r="M88" s="195"/>
      <c r="N88" s="195"/>
      <c r="O88" s="353"/>
      <c r="P88" s="353"/>
      <c r="Q88" s="353"/>
      <c r="R88" s="51"/>
      <c r="S88" s="353"/>
      <c r="T88" s="353"/>
      <c r="U88" s="353"/>
      <c r="V88" s="195"/>
      <c r="W88" s="195"/>
      <c r="X88" s="195"/>
      <c r="Y88" s="195"/>
      <c r="Z88" s="195"/>
      <c r="AA88" s="195"/>
      <c r="AB88" s="62"/>
      <c r="AC88" s="62"/>
      <c r="AD88" s="62"/>
      <c r="AE88" s="62"/>
      <c r="AF88" s="62"/>
      <c r="AG88" s="52"/>
      <c r="AH88" s="195"/>
      <c r="AI88" s="195"/>
      <c r="AJ88" s="195"/>
      <c r="AK88" s="195"/>
      <c r="AL88" s="195"/>
      <c r="AM88" s="195"/>
      <c r="AN88" s="62"/>
      <c r="AO88" s="62"/>
      <c r="AP88" s="62"/>
      <c r="AQ88" s="62"/>
      <c r="AR88" s="195"/>
      <c r="AS88" s="195"/>
      <c r="AT88" s="195"/>
      <c r="AU88" s="195"/>
      <c r="AV88" s="195"/>
      <c r="AW88" s="195"/>
    </row>
    <row r="89" spans="2:50">
      <c r="B89" s="343"/>
      <c r="C89" s="343"/>
      <c r="D89" s="352"/>
      <c r="E89" s="352"/>
      <c r="F89" s="352"/>
      <c r="G89" s="352"/>
      <c r="H89" s="352"/>
      <c r="I89" s="195"/>
      <c r="J89" s="195"/>
      <c r="K89" s="195"/>
      <c r="L89" s="195"/>
      <c r="M89" s="195"/>
      <c r="N89" s="195"/>
      <c r="O89" s="353"/>
      <c r="P89" s="353"/>
      <c r="Q89" s="353"/>
      <c r="R89" s="51"/>
      <c r="S89" s="353"/>
      <c r="T89" s="353"/>
      <c r="U89" s="353"/>
      <c r="V89" s="195"/>
      <c r="W89" s="195"/>
      <c r="X89" s="195"/>
      <c r="Y89" s="195"/>
      <c r="Z89" s="195"/>
      <c r="AA89" s="195"/>
      <c r="AB89" s="62"/>
      <c r="AC89" s="62"/>
      <c r="AD89" s="62"/>
      <c r="AE89" s="62"/>
      <c r="AF89" s="62"/>
      <c r="AG89" s="62"/>
      <c r="AH89" s="195"/>
      <c r="AI89" s="195"/>
      <c r="AJ89" s="195"/>
      <c r="AK89" s="195"/>
      <c r="AL89" s="195"/>
      <c r="AM89" s="195"/>
      <c r="AN89" s="62"/>
      <c r="AO89" s="62"/>
      <c r="AP89" s="62"/>
      <c r="AQ89" s="62"/>
      <c r="AR89" s="195"/>
      <c r="AS89" s="195"/>
      <c r="AT89" s="195"/>
      <c r="AU89" s="195"/>
      <c r="AV89" s="195"/>
      <c r="AW89" s="195"/>
    </row>
    <row r="90" spans="2:50">
      <c r="B90" s="42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63"/>
      <c r="AS90" s="63"/>
      <c r="AT90" s="63"/>
      <c r="AU90" s="63"/>
      <c r="AV90" s="63"/>
      <c r="AW90" s="63"/>
    </row>
    <row r="91" spans="2:50">
      <c r="B91" s="42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64"/>
      <c r="AS91" s="42"/>
      <c r="AT91" s="42"/>
      <c r="AU91" s="42"/>
      <c r="AV91" s="42"/>
      <c r="AW91" s="42"/>
    </row>
    <row r="92" spans="2:50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64"/>
      <c r="AS92" s="42"/>
      <c r="AT92" s="42"/>
      <c r="AU92" s="42"/>
      <c r="AV92" s="42"/>
      <c r="AW92" s="42"/>
    </row>
    <row r="93" spans="2:50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64"/>
      <c r="AS93" s="42"/>
      <c r="AT93" s="42"/>
      <c r="AU93" s="42"/>
      <c r="AV93" s="42"/>
      <c r="AW93" s="42"/>
    </row>
    <row r="94" spans="2:50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64"/>
      <c r="AS94" s="42"/>
      <c r="AT94" s="42"/>
      <c r="AU94" s="42"/>
      <c r="AV94" s="42"/>
      <c r="AW94" s="42"/>
    </row>
    <row r="95" spans="2:50">
      <c r="AR95" s="65"/>
    </row>
  </sheetData>
  <mergeCells count="476">
    <mergeCell ref="AH88:AM89"/>
    <mergeCell ref="AR88:AW89"/>
    <mergeCell ref="C90:N91"/>
    <mergeCell ref="B88:C89"/>
    <mergeCell ref="D88:H89"/>
    <mergeCell ref="I88:N89"/>
    <mergeCell ref="O88:Q89"/>
    <mergeCell ref="S88:U89"/>
    <mergeCell ref="V88:AA89"/>
    <mergeCell ref="AH84:AM85"/>
    <mergeCell ref="AR84:AW85"/>
    <mergeCell ref="B86:C87"/>
    <mergeCell ref="D86:H87"/>
    <mergeCell ref="I86:N87"/>
    <mergeCell ref="O86:Q87"/>
    <mergeCell ref="S86:U87"/>
    <mergeCell ref="V86:AA87"/>
    <mergeCell ref="AH86:AM87"/>
    <mergeCell ref="AR86:AW87"/>
    <mergeCell ref="B84:C85"/>
    <mergeCell ref="D84:H85"/>
    <mergeCell ref="I84:N85"/>
    <mergeCell ref="O84:Q85"/>
    <mergeCell ref="S84:U85"/>
    <mergeCell ref="V84:AA85"/>
    <mergeCell ref="B82:C83"/>
    <mergeCell ref="D82:H83"/>
    <mergeCell ref="I82:N83"/>
    <mergeCell ref="O82:Q83"/>
    <mergeCell ref="S82:U83"/>
    <mergeCell ref="V82:AA83"/>
    <mergeCell ref="AH82:AM83"/>
    <mergeCell ref="AR82:AW83"/>
    <mergeCell ref="B80:C81"/>
    <mergeCell ref="D80:H81"/>
    <mergeCell ref="I80:N81"/>
    <mergeCell ref="O80:Q81"/>
    <mergeCell ref="S80:U81"/>
    <mergeCell ref="V80:AA81"/>
    <mergeCell ref="B78:C79"/>
    <mergeCell ref="D78:H79"/>
    <mergeCell ref="I78:N79"/>
    <mergeCell ref="O78:Q79"/>
    <mergeCell ref="S78:U79"/>
    <mergeCell ref="V78:AA79"/>
    <mergeCell ref="AH78:AM79"/>
    <mergeCell ref="AR78:AW79"/>
    <mergeCell ref="AH80:AM81"/>
    <mergeCell ref="AR80:AW81"/>
    <mergeCell ref="AH73:AM73"/>
    <mergeCell ref="AR73:AW73"/>
    <mergeCell ref="C74:M75"/>
    <mergeCell ref="B76:C77"/>
    <mergeCell ref="D76:H77"/>
    <mergeCell ref="I76:N77"/>
    <mergeCell ref="O76:Q77"/>
    <mergeCell ref="S76:U77"/>
    <mergeCell ref="V76:AA77"/>
    <mergeCell ref="AH76:AM77"/>
    <mergeCell ref="B73:C73"/>
    <mergeCell ref="D73:H73"/>
    <mergeCell ref="I73:N73"/>
    <mergeCell ref="O73:Q73"/>
    <mergeCell ref="S73:U73"/>
    <mergeCell ref="V73:AA73"/>
    <mergeCell ref="AR76:AW77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8:AM58"/>
    <mergeCell ref="AR58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8:C58"/>
    <mergeCell ref="D58:H58"/>
    <mergeCell ref="I58:N58"/>
    <mergeCell ref="O58:Q58"/>
    <mergeCell ref="S58:U58"/>
    <mergeCell ref="V58:AA58"/>
    <mergeCell ref="AR61:AW62"/>
    <mergeCell ref="AH54:AM55"/>
    <mergeCell ref="AR54:AW55"/>
    <mergeCell ref="B56:C57"/>
    <mergeCell ref="D56:H57"/>
    <mergeCell ref="I56:N57"/>
    <mergeCell ref="O56:Q57"/>
    <mergeCell ref="S56:U57"/>
    <mergeCell ref="V56:AA57"/>
    <mergeCell ref="AH56:AM57"/>
    <mergeCell ref="AR56:AW57"/>
    <mergeCell ref="B54:C55"/>
    <mergeCell ref="D54:H55"/>
    <mergeCell ref="I54:N55"/>
    <mergeCell ref="O54:Q55"/>
    <mergeCell ref="S54:U55"/>
    <mergeCell ref="V54:AA55"/>
    <mergeCell ref="AH50:AM51"/>
    <mergeCell ref="AR50:AW51"/>
    <mergeCell ref="B52:C53"/>
    <mergeCell ref="D52:H53"/>
    <mergeCell ref="I52:N53"/>
    <mergeCell ref="O52:Q53"/>
    <mergeCell ref="S52:U53"/>
    <mergeCell ref="V52:AA53"/>
    <mergeCell ref="AH52:AM53"/>
    <mergeCell ref="AR52:AW53"/>
    <mergeCell ref="B50:C51"/>
    <mergeCell ref="D50:H51"/>
    <mergeCell ref="I50:N51"/>
    <mergeCell ref="O50:Q51"/>
    <mergeCell ref="S50:U51"/>
    <mergeCell ref="V50:AA51"/>
    <mergeCell ref="AH46:AM47"/>
    <mergeCell ref="AR46:AW47"/>
    <mergeCell ref="B48:C49"/>
    <mergeCell ref="D48:H49"/>
    <mergeCell ref="I48:N49"/>
    <mergeCell ref="O48:Q49"/>
    <mergeCell ref="S48:U49"/>
    <mergeCell ref="V48:AA49"/>
    <mergeCell ref="AH48:AM49"/>
    <mergeCell ref="AR48:AW49"/>
    <mergeCell ref="B46:C47"/>
    <mergeCell ref="D46:H47"/>
    <mergeCell ref="I46:N47"/>
    <mergeCell ref="O46:Q47"/>
    <mergeCell ref="S46:U47"/>
    <mergeCell ref="V46:AA47"/>
    <mergeCell ref="AH42:AW43"/>
    <mergeCell ref="C44:M45"/>
    <mergeCell ref="AH44:AM45"/>
    <mergeCell ref="AR44:AW45"/>
    <mergeCell ref="BL32:BL33"/>
    <mergeCell ref="H34:BA35"/>
    <mergeCell ref="BH34:BH35"/>
    <mergeCell ref="BI34:BI35"/>
    <mergeCell ref="BJ34:BJ35"/>
    <mergeCell ref="BK34:BK35"/>
    <mergeCell ref="BJ30:BJ31"/>
    <mergeCell ref="BK30:BK31"/>
    <mergeCell ref="B32:D41"/>
    <mergeCell ref="E32:G41"/>
    <mergeCell ref="H32:BA33"/>
    <mergeCell ref="BI32:BI33"/>
    <mergeCell ref="BJ32:BJ33"/>
    <mergeCell ref="BK32:BK33"/>
    <mergeCell ref="H36:BA37"/>
    <mergeCell ref="AJ30:AK31"/>
    <mergeCell ref="AL30:AM31"/>
    <mergeCell ref="AO30:AP31"/>
    <mergeCell ref="BD30:BD31"/>
    <mergeCell ref="BE30:BE31"/>
    <mergeCell ref="BF30:BF31"/>
    <mergeCell ref="U30:V31"/>
    <mergeCell ref="W30:X31"/>
    <mergeCell ref="Z30:AA31"/>
    <mergeCell ref="AB30:AC31"/>
    <mergeCell ref="AE30:AF31"/>
    <mergeCell ref="AG30:AH31"/>
    <mergeCell ref="H38:BA39"/>
    <mergeCell ref="H40:BA41"/>
    <mergeCell ref="B30:G31"/>
    <mergeCell ref="H30:I31"/>
    <mergeCell ref="K30:L31"/>
    <mergeCell ref="M30:N31"/>
    <mergeCell ref="P30:Q31"/>
    <mergeCell ref="R30:S31"/>
    <mergeCell ref="B27:D29"/>
    <mergeCell ref="BI30:BI31"/>
    <mergeCell ref="AD26:AF27"/>
    <mergeCell ref="AG26:AI27"/>
    <mergeCell ref="BI27:BI29"/>
    <mergeCell ref="BJ27:BJ29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L23:AP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H23:L23"/>
    <mergeCell ref="M23:Q23"/>
    <mergeCell ref="R23:V23"/>
    <mergeCell ref="W23:AA23"/>
    <mergeCell ref="AB23:AF23"/>
    <mergeCell ref="AG23:AK23"/>
    <mergeCell ref="AJ24:AL25"/>
    <mergeCell ref="AM24:AO25"/>
    <mergeCell ref="E26:G27"/>
    <mergeCell ref="H26:Q27"/>
    <mergeCell ref="R26:T27"/>
    <mergeCell ref="U26:W27"/>
    <mergeCell ref="X26:Z27"/>
    <mergeCell ref="AA26:AC27"/>
    <mergeCell ref="BD21:BD22"/>
    <mergeCell ref="BE21:BE22"/>
    <mergeCell ref="BF21:BF22"/>
    <mergeCell ref="BI21:BI22"/>
    <mergeCell ref="BJ21:BJ22"/>
    <mergeCell ref="BK21:BK22"/>
    <mergeCell ref="AQ21:AR22"/>
    <mergeCell ref="AS21:AT22"/>
    <mergeCell ref="AU21:AV22"/>
    <mergeCell ref="AW21:AY22"/>
    <mergeCell ref="AZ21:BA22"/>
    <mergeCell ref="BB21:BB22"/>
    <mergeCell ref="Z21:AA22"/>
    <mergeCell ref="AB21:AC22"/>
    <mergeCell ref="AE21:AF22"/>
    <mergeCell ref="AG21:AH22"/>
    <mergeCell ref="AJ21:AK22"/>
    <mergeCell ref="AL21:AP22"/>
    <mergeCell ref="BK19:BK20"/>
    <mergeCell ref="B21:B22"/>
    <mergeCell ref="C21:G22"/>
    <mergeCell ref="H21:I22"/>
    <mergeCell ref="K21:L22"/>
    <mergeCell ref="M21:N22"/>
    <mergeCell ref="P21:Q22"/>
    <mergeCell ref="R21:S22"/>
    <mergeCell ref="U21:V22"/>
    <mergeCell ref="W21:X22"/>
    <mergeCell ref="BB19:BB20"/>
    <mergeCell ref="BD19:BD20"/>
    <mergeCell ref="BE19:BE20"/>
    <mergeCell ref="BF19:BF20"/>
    <mergeCell ref="BI19:BI20"/>
    <mergeCell ref="BJ19:BJ20"/>
    <mergeCell ref="AO19:AP20"/>
    <mergeCell ref="AQ19:AR20"/>
    <mergeCell ref="AS19:AT20"/>
    <mergeCell ref="AU19:AV20"/>
    <mergeCell ref="AW19:AY20"/>
    <mergeCell ref="AZ19:BA20"/>
    <mergeCell ref="W19:X20"/>
    <mergeCell ref="Z19:AA20"/>
    <mergeCell ref="AB19:AC20"/>
    <mergeCell ref="AE19:AF20"/>
    <mergeCell ref="AG19:AK20"/>
    <mergeCell ref="AL19:AM20"/>
    <mergeCell ref="BJ17:BJ18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AZ17:BA18"/>
    <mergeCell ref="BB17:BB18"/>
    <mergeCell ref="BD17:BD18"/>
    <mergeCell ref="BE17:BE18"/>
    <mergeCell ref="BF17:BF18"/>
    <mergeCell ref="BI17:BI18"/>
    <mergeCell ref="AL17:AM18"/>
    <mergeCell ref="AO17:AP18"/>
    <mergeCell ref="AQ17:AR18"/>
    <mergeCell ref="AS17:AT18"/>
    <mergeCell ref="AU17:AV18"/>
    <mergeCell ref="AW17:AY18"/>
    <mergeCell ref="U17:V18"/>
    <mergeCell ref="W17:X18"/>
    <mergeCell ref="Z17:AA18"/>
    <mergeCell ref="AB17:AF18"/>
    <mergeCell ref="AG17:AH18"/>
    <mergeCell ref="AJ17:AK18"/>
    <mergeCell ref="BI15:BI16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AW15:AY16"/>
    <mergeCell ref="AZ15:BA16"/>
    <mergeCell ref="BB15:BB16"/>
    <mergeCell ref="BD15:BD16"/>
    <mergeCell ref="BE15:BE16"/>
    <mergeCell ref="BF15:BF16"/>
    <mergeCell ref="AJ15:AK16"/>
    <mergeCell ref="AL15:AM16"/>
    <mergeCell ref="AO15:AP16"/>
    <mergeCell ref="AQ15:AR16"/>
    <mergeCell ref="AS15:AT16"/>
    <mergeCell ref="AU15:AV16"/>
    <mergeCell ref="R15:S16"/>
    <mergeCell ref="U15:V16"/>
    <mergeCell ref="W15:AA16"/>
    <mergeCell ref="AB15:AC16"/>
    <mergeCell ref="AE15:AF16"/>
    <mergeCell ref="AG15:AH16"/>
    <mergeCell ref="B15:B16"/>
    <mergeCell ref="C15:G16"/>
    <mergeCell ref="H15:I16"/>
    <mergeCell ref="K15:L16"/>
    <mergeCell ref="M15:N16"/>
    <mergeCell ref="P15:Q16"/>
    <mergeCell ref="BD13:BD14"/>
    <mergeCell ref="BE13:BE14"/>
    <mergeCell ref="BF13:BF14"/>
    <mergeCell ref="BI13:BI14"/>
    <mergeCell ref="BJ13:BJ14"/>
    <mergeCell ref="BK13:BK14"/>
    <mergeCell ref="AQ13:AR14"/>
    <mergeCell ref="AS13:AT14"/>
    <mergeCell ref="AU13:AV14"/>
    <mergeCell ref="AW13:AY14"/>
    <mergeCell ref="AZ13:BA14"/>
    <mergeCell ref="BB13:BB14"/>
    <mergeCell ref="AB13:AC14"/>
    <mergeCell ref="AE13:AF14"/>
    <mergeCell ref="AG13:AH14"/>
    <mergeCell ref="AJ13:AK14"/>
    <mergeCell ref="AL13:AM14"/>
    <mergeCell ref="AO13:AP14"/>
    <mergeCell ref="BK11:BK12"/>
    <mergeCell ref="B13:B14"/>
    <mergeCell ref="C13:G14"/>
    <mergeCell ref="H13:I14"/>
    <mergeCell ref="K13:L14"/>
    <mergeCell ref="M13:N14"/>
    <mergeCell ref="P13:Q14"/>
    <mergeCell ref="R13:V14"/>
    <mergeCell ref="W13:X14"/>
    <mergeCell ref="Z13:AA14"/>
    <mergeCell ref="BB11:BB12"/>
    <mergeCell ref="BD11:BD12"/>
    <mergeCell ref="BE11:BE12"/>
    <mergeCell ref="BF11:BF12"/>
    <mergeCell ref="BI11:BI12"/>
    <mergeCell ref="BJ11:BJ12"/>
    <mergeCell ref="AO11:AP12"/>
    <mergeCell ref="AQ11:AR12"/>
    <mergeCell ref="AS11:AT12"/>
    <mergeCell ref="AU11:AV12"/>
    <mergeCell ref="AW11:AY12"/>
    <mergeCell ref="AZ11:BA12"/>
    <mergeCell ref="Z11:AA12"/>
    <mergeCell ref="AB11:AC12"/>
    <mergeCell ref="AE11:AF12"/>
    <mergeCell ref="AG11:AH12"/>
    <mergeCell ref="AJ11:AK12"/>
    <mergeCell ref="AL11:AM12"/>
    <mergeCell ref="BK9:BK10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BB9:BB10"/>
    <mergeCell ref="BD9:BD10"/>
    <mergeCell ref="BE9:BE10"/>
    <mergeCell ref="BF9:BF10"/>
    <mergeCell ref="BI9:BI10"/>
    <mergeCell ref="BJ9:BJ10"/>
    <mergeCell ref="AO9:AP10"/>
    <mergeCell ref="AQ9:AR10"/>
    <mergeCell ref="AS9:AT10"/>
    <mergeCell ref="AU9:AV10"/>
    <mergeCell ref="AW9:AY10"/>
    <mergeCell ref="AZ9:BA10"/>
    <mergeCell ref="Z9:AA10"/>
    <mergeCell ref="AB9:AC10"/>
    <mergeCell ref="AE9:AF10"/>
    <mergeCell ref="AG9:AH10"/>
    <mergeCell ref="AJ9:AK10"/>
    <mergeCell ref="AL9:AM10"/>
    <mergeCell ref="BF6:BF8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AU6:AV8"/>
    <mergeCell ref="AW6:AY8"/>
    <mergeCell ref="AZ6:BA8"/>
    <mergeCell ref="BB6:BB8"/>
    <mergeCell ref="BD6:BD8"/>
    <mergeCell ref="BE6:BE8"/>
    <mergeCell ref="W6:AA8"/>
    <mergeCell ref="AB6:AF8"/>
    <mergeCell ref="AG6:AK8"/>
    <mergeCell ref="AL6:AP8"/>
    <mergeCell ref="AQ6:AR8"/>
    <mergeCell ref="AS6:AT8"/>
    <mergeCell ref="K2:M3"/>
    <mergeCell ref="N2:O3"/>
    <mergeCell ref="Q2:AA3"/>
    <mergeCell ref="AB2:AE3"/>
    <mergeCell ref="AG2:AY3"/>
    <mergeCell ref="B6:D8"/>
    <mergeCell ref="E6:G8"/>
    <mergeCell ref="H6:L8"/>
    <mergeCell ref="M6:Q8"/>
    <mergeCell ref="R6:V8"/>
    <mergeCell ref="B4:AJ5"/>
  </mergeCells>
  <phoneticPr fontId="4"/>
  <conditionalFormatting sqref="M13:N22 R15:S22 W17:X22 AB19:AC22 AG21:AH22 AB9:AB15 H11:I22 R9:S12 W9:X14 AL9:AM20 AG9:AH18 AC9:AC14 M9">
    <cfRule type="expression" dxfId="1064" priority="306" stopIfTrue="1">
      <formula>H9&gt;K9</formula>
    </cfRule>
    <cfRule type="expression" dxfId="1063" priority="307" stopIfTrue="1">
      <formula>H9=K9</formula>
    </cfRule>
  </conditionalFormatting>
  <conditionalFormatting sqref="P9:Q10 P13:Q22 U15:V22 Z17:AA22 AE19:AF22 AJ21:AK22 K11:L22 U9:V12 Z9:AA14 AE9:AF16 AJ9:AK18 AO9:AP20">
    <cfRule type="expression" dxfId="1062" priority="304" stopIfTrue="1">
      <formula>H9=K9</formula>
    </cfRule>
    <cfRule type="expression" dxfId="1061" priority="305" stopIfTrue="1">
      <formula>H9&lt;K9</formula>
    </cfRule>
  </conditionalFormatting>
  <conditionalFormatting sqref="O78:Q89 O46:Q75">
    <cfRule type="expression" dxfId="1060" priority="302" stopIfTrue="1">
      <formula>O46&gt;S46</formula>
    </cfRule>
    <cfRule type="expression" dxfId="1059" priority="303" stopIfTrue="1">
      <formula>O46=S46</formula>
    </cfRule>
  </conditionalFormatting>
  <conditionalFormatting sqref="S78:U89 S46:U75">
    <cfRule type="expression" dxfId="1058" priority="300" stopIfTrue="1">
      <formula>S46&gt;O46</formula>
    </cfRule>
    <cfRule type="expression" dxfId="1057" priority="301" stopIfTrue="1">
      <formula>S46=O46</formula>
    </cfRule>
  </conditionalFormatting>
  <conditionalFormatting sqref="C9:E22">
    <cfRule type="expression" dxfId="1056" priority="297" stopIfTrue="1">
      <formula>AZ9=1</formula>
    </cfRule>
    <cfRule type="expression" dxfId="1055" priority="298" stopIfTrue="1">
      <formula>AZ9=2</formula>
    </cfRule>
    <cfRule type="expression" dxfId="1054" priority="299" stopIfTrue="1">
      <formula>AZ9=3</formula>
    </cfRule>
  </conditionalFormatting>
  <conditionalFormatting sqref="F9:G22">
    <cfRule type="expression" dxfId="1053" priority="294" stopIfTrue="1">
      <formula>#REF!=1</formula>
    </cfRule>
    <cfRule type="expression" dxfId="1052" priority="295" stopIfTrue="1">
      <formula>#REF!=2</formula>
    </cfRule>
    <cfRule type="expression" dxfId="1051" priority="296" stopIfTrue="1">
      <formula>#REF!=3</formula>
    </cfRule>
  </conditionalFormatting>
  <conditionalFormatting sqref="E24 E28 E26 BI32:BL32">
    <cfRule type="expression" dxfId="1050" priority="293" stopIfTrue="1">
      <formula>E24=FALSE</formula>
    </cfRule>
  </conditionalFormatting>
  <conditionalFormatting sqref="AZ9 AZ21 AZ11 AZ13 AZ17 AZ19 AZ15">
    <cfRule type="expression" dxfId="1049" priority="290" stopIfTrue="1">
      <formula>$AZ$9=1</formula>
    </cfRule>
    <cfRule type="expression" dxfId="1048" priority="291" stopIfTrue="1">
      <formula>$AZ$9=2</formula>
    </cfRule>
    <cfRule type="expression" dxfId="1047" priority="292" stopIfTrue="1">
      <formula>$AZ$9=3</formula>
    </cfRule>
  </conditionalFormatting>
  <conditionalFormatting sqref="AZ11">
    <cfRule type="expression" dxfId="1046" priority="287" stopIfTrue="1">
      <formula>$AZ$11=1</formula>
    </cfRule>
    <cfRule type="expression" dxfId="1045" priority="288" stopIfTrue="1">
      <formula>$AZ$11=2</formula>
    </cfRule>
    <cfRule type="expression" dxfId="1044" priority="289" stopIfTrue="1">
      <formula>$AZ$11=3</formula>
    </cfRule>
  </conditionalFormatting>
  <conditionalFormatting sqref="AZ13">
    <cfRule type="expression" dxfId="1043" priority="284" stopIfTrue="1">
      <formula>$AZ$13=1</formula>
    </cfRule>
    <cfRule type="expression" dxfId="1042" priority="285" stopIfTrue="1">
      <formula>$AZ$13=2</formula>
    </cfRule>
    <cfRule type="expression" dxfId="1041" priority="286" stopIfTrue="1">
      <formula>$AZ$13=3</formula>
    </cfRule>
  </conditionalFormatting>
  <conditionalFormatting sqref="AZ15">
    <cfRule type="expression" dxfId="1040" priority="281" stopIfTrue="1">
      <formula>$AZ$15=1</formula>
    </cfRule>
    <cfRule type="expression" dxfId="1039" priority="282" stopIfTrue="1">
      <formula>$AZ$15=2</formula>
    </cfRule>
    <cfRule type="expression" dxfId="1038" priority="283" stopIfTrue="1">
      <formula>$AZ$15=3</formula>
    </cfRule>
  </conditionalFormatting>
  <conditionalFormatting sqref="AZ21">
    <cfRule type="expression" dxfId="1037" priority="278" stopIfTrue="1">
      <formula>$AZ$21=1</formula>
    </cfRule>
    <cfRule type="expression" dxfId="1036" priority="279" stopIfTrue="1">
      <formula>$AZ$21=2</formula>
    </cfRule>
    <cfRule type="expression" dxfId="1035" priority="280" stopIfTrue="1">
      <formula>$AZ$21=3</formula>
    </cfRule>
  </conditionalFormatting>
  <conditionalFormatting sqref="H30 AL30 AD30:AE30 W30 O30:P30 AG30 AI30:AJ30 Y30:Z30 AB30 AN30:AO30 BI32:BL32 R30 T30:U30 J30:K30 M30">
    <cfRule type="expression" dxfId="1034" priority="277" stopIfTrue="1">
      <formula>$H$30=FALSE</formula>
    </cfRule>
  </conditionalFormatting>
  <conditionalFormatting sqref="K30:L31 P30:Q31 U30:V31 Z30:AA31 AE30:AF31 AJ30:AK31 AO30:AP31">
    <cfRule type="expression" dxfId="1033" priority="276" stopIfTrue="1">
      <formula>$K$30=FALSE</formula>
    </cfRule>
  </conditionalFormatting>
  <conditionalFormatting sqref="M30:N31">
    <cfRule type="expression" dxfId="1032" priority="275" stopIfTrue="1">
      <formula>$M$30=FALSE</formula>
    </cfRule>
  </conditionalFormatting>
  <conditionalFormatting sqref="P30:Q31">
    <cfRule type="expression" dxfId="1031" priority="274" stopIfTrue="1">
      <formula>$P$30=FALSE</formula>
    </cfRule>
  </conditionalFormatting>
  <conditionalFormatting sqref="R30:S31">
    <cfRule type="expression" dxfId="1030" priority="273" stopIfTrue="1">
      <formula>$R$30=FALSE</formula>
    </cfRule>
  </conditionalFormatting>
  <conditionalFormatting sqref="U30:V31">
    <cfRule type="expression" dxfId="1029" priority="272" stopIfTrue="1">
      <formula>$U$30=FALSE</formula>
    </cfRule>
  </conditionalFormatting>
  <conditionalFormatting sqref="W30:X31">
    <cfRule type="expression" dxfId="1028" priority="271" stopIfTrue="1">
      <formula>$W$30=FALSE</formula>
    </cfRule>
  </conditionalFormatting>
  <conditionalFormatting sqref="Z30:AA31">
    <cfRule type="expression" dxfId="1027" priority="270" stopIfTrue="1">
      <formula>$Z$30=FALSE</formula>
    </cfRule>
  </conditionalFormatting>
  <conditionalFormatting sqref="W30:X31 Z30:AC31">
    <cfRule type="expression" dxfId="1026" priority="269" stopIfTrue="1">
      <formula>$AB$30=FALSE</formula>
    </cfRule>
  </conditionalFormatting>
  <conditionalFormatting sqref="AE30:AF31">
    <cfRule type="expression" dxfId="1025" priority="268" stopIfTrue="1">
      <formula>$AE$30=FALSE</formula>
    </cfRule>
  </conditionalFormatting>
  <conditionalFormatting sqref="AG30:AH31">
    <cfRule type="expression" dxfId="1024" priority="267" stopIfTrue="1">
      <formula>$AG$30=FALSE</formula>
    </cfRule>
  </conditionalFormatting>
  <conditionalFormatting sqref="AJ30:AK31">
    <cfRule type="expression" dxfId="1023" priority="266" stopIfTrue="1">
      <formula>$AJ$30=FALSE</formula>
    </cfRule>
  </conditionalFormatting>
  <conditionalFormatting sqref="AL30:AM31">
    <cfRule type="expression" dxfId="1022" priority="265" stopIfTrue="1">
      <formula>$AL$30=FALSE</formula>
    </cfRule>
  </conditionalFormatting>
  <conditionalFormatting sqref="AO30:AP31">
    <cfRule type="expression" dxfId="1021" priority="264" stopIfTrue="1">
      <formula>$AO$30=FALSE</formula>
    </cfRule>
  </conditionalFormatting>
  <conditionalFormatting sqref="AZ9 AZ11 AZ13 AZ17 AZ19 AZ15">
    <cfRule type="expression" dxfId="1020" priority="261" stopIfTrue="1">
      <formula>$AZ$17=1</formula>
    </cfRule>
    <cfRule type="expression" dxfId="1019" priority="262" stopIfTrue="1">
      <formula>$AZ$17=2</formula>
    </cfRule>
    <cfRule type="expression" dxfId="1018" priority="263" stopIfTrue="1">
      <formula>$AZ$17=3</formula>
    </cfRule>
  </conditionalFormatting>
  <conditionalFormatting sqref="AZ19">
    <cfRule type="expression" dxfId="1017" priority="258" stopIfTrue="1">
      <formula>$AZ$19=1</formula>
    </cfRule>
    <cfRule type="expression" dxfId="1016" priority="259" stopIfTrue="1">
      <formula>$AZ$19=2</formula>
    </cfRule>
    <cfRule type="expression" dxfId="1015" priority="260" stopIfTrue="1">
      <formula>$AZ$19=3</formula>
    </cfRule>
  </conditionalFormatting>
  <conditionalFormatting sqref="C17:E18">
    <cfRule type="expression" dxfId="1014" priority="255" stopIfTrue="1">
      <formula>AZ17=1</formula>
    </cfRule>
    <cfRule type="expression" dxfId="1013" priority="256" stopIfTrue="1">
      <formula>AZ17=2</formula>
    </cfRule>
    <cfRule type="expression" dxfId="1012" priority="257" stopIfTrue="1">
      <formula>AZ17=3</formula>
    </cfRule>
  </conditionalFormatting>
  <conditionalFormatting sqref="AZ9 AZ21 AZ11 AZ13 AZ17 AZ19 AZ15">
    <cfRule type="expression" dxfId="1011" priority="252" stopIfTrue="1">
      <formula>$BA$9=1</formula>
    </cfRule>
    <cfRule type="expression" dxfId="1010" priority="253" stopIfTrue="1">
      <formula>$BA$9=2</formula>
    </cfRule>
    <cfRule type="expression" dxfId="1009" priority="254" stopIfTrue="1">
      <formula>$BA$9=3</formula>
    </cfRule>
  </conditionalFormatting>
  <conditionalFormatting sqref="AZ11">
    <cfRule type="expression" dxfId="1008" priority="249" stopIfTrue="1">
      <formula>$BA$11=1</formula>
    </cfRule>
    <cfRule type="expression" dxfId="1007" priority="250" stopIfTrue="1">
      <formula>$BA$11=2</formula>
    </cfRule>
    <cfRule type="expression" dxfId="1006" priority="251" stopIfTrue="1">
      <formula>$BA$11=3</formula>
    </cfRule>
  </conditionalFormatting>
  <conditionalFormatting sqref="AZ13">
    <cfRule type="expression" dxfId="1005" priority="246" stopIfTrue="1">
      <formula>$BA$13=1</formula>
    </cfRule>
    <cfRule type="expression" dxfId="1004" priority="247" stopIfTrue="1">
      <formula>$BA$13=2</formula>
    </cfRule>
    <cfRule type="expression" dxfId="1003" priority="248" stopIfTrue="1">
      <formula>$BA$13=3</formula>
    </cfRule>
  </conditionalFormatting>
  <conditionalFormatting sqref="AZ15">
    <cfRule type="expression" dxfId="1002" priority="243" stopIfTrue="1">
      <formula>$BA$15=1</formula>
    </cfRule>
    <cfRule type="expression" dxfId="1001" priority="244" stopIfTrue="1">
      <formula>$BA$15=2</formula>
    </cfRule>
    <cfRule type="expression" dxfId="1000" priority="245" stopIfTrue="1">
      <formula>$BA$15=3</formula>
    </cfRule>
  </conditionalFormatting>
  <conditionalFormatting sqref="AZ21">
    <cfRule type="expression" dxfId="999" priority="240" stopIfTrue="1">
      <formula>$BA$21=1</formula>
    </cfRule>
    <cfRule type="expression" dxfId="998" priority="241" stopIfTrue="1">
      <formula>$BA$21=2</formula>
    </cfRule>
    <cfRule type="expression" dxfId="997" priority="242" stopIfTrue="1">
      <formula>$BA$21=3</formula>
    </cfRule>
  </conditionalFormatting>
  <conditionalFormatting sqref="AZ9 AZ11 AZ13 AZ17 AZ19 AZ15">
    <cfRule type="expression" dxfId="996" priority="237" stopIfTrue="1">
      <formula>$BA$17=1</formula>
    </cfRule>
    <cfRule type="expression" dxfId="995" priority="238" stopIfTrue="1">
      <formula>$BA$17=2</formula>
    </cfRule>
    <cfRule type="expression" dxfId="994" priority="239" stopIfTrue="1">
      <formula>$BA$17=3</formula>
    </cfRule>
  </conditionalFormatting>
  <conditionalFormatting sqref="AZ19">
    <cfRule type="expression" dxfId="993" priority="234" stopIfTrue="1">
      <formula>$BA$19=1</formula>
    </cfRule>
    <cfRule type="expression" dxfId="992" priority="235" stopIfTrue="1">
      <formula>$BA$19=2</formula>
    </cfRule>
    <cfRule type="expression" dxfId="991" priority="236" stopIfTrue="1">
      <formula>$BA$19=3</formula>
    </cfRule>
  </conditionalFormatting>
  <conditionalFormatting sqref="AO17:AP18">
    <cfRule type="expression" dxfId="990" priority="232" stopIfTrue="1">
      <formula>AL17=AO17</formula>
    </cfRule>
    <cfRule type="expression" dxfId="989" priority="233" stopIfTrue="1">
      <formula>AL17&lt;AO17</formula>
    </cfRule>
  </conditionalFormatting>
  <conditionalFormatting sqref="AO19:AP20">
    <cfRule type="expression" dxfId="988" priority="230" stopIfTrue="1">
      <formula>AL19=AO19</formula>
    </cfRule>
    <cfRule type="expression" dxfId="987" priority="231" stopIfTrue="1">
      <formula>AL19&lt;AO19</formula>
    </cfRule>
  </conditionalFormatting>
  <conditionalFormatting sqref="AP28:AR28">
    <cfRule type="expression" dxfId="986" priority="229" stopIfTrue="1">
      <formula>$BJ$2=2006</formula>
    </cfRule>
  </conditionalFormatting>
  <conditionalFormatting sqref="AZ21 BI9:BK22 BL9:BL10 BI32:BL32 AZ9 AZ11 AZ13 AZ15 AZ17 AZ19">
    <cfRule type="expression" dxfId="985" priority="227" stopIfTrue="1">
      <formula>AZ9=1</formula>
    </cfRule>
    <cfRule type="expression" dxfId="984" priority="228" stopIfTrue="1">
      <formula>AZ9=2</formula>
    </cfRule>
  </conditionalFormatting>
  <conditionalFormatting sqref="B6">
    <cfRule type="expression" dxfId="983" priority="225" stopIfTrue="1">
      <formula>B6&gt;E6</formula>
    </cfRule>
    <cfRule type="expression" dxfId="982" priority="226" stopIfTrue="1">
      <formula>B6=E6</formula>
    </cfRule>
  </conditionalFormatting>
  <conditionalFormatting sqref="B24">
    <cfRule type="expression" dxfId="981" priority="223" stopIfTrue="1">
      <formula>B24&gt;E24</formula>
    </cfRule>
    <cfRule type="expression" dxfId="980" priority="224" stopIfTrue="1">
      <formula>B24=E24</formula>
    </cfRule>
  </conditionalFormatting>
  <conditionalFormatting sqref="M13:N22 R15:S22 W17:X22 AB19:AC22 AG21:AH22 AB9:AB15 H11:I22 R9:S12 W9:X14 AL9:AM20 AG9:AH18 AC9:AC14 M9">
    <cfRule type="expression" dxfId="979" priority="221" stopIfTrue="1">
      <formula>H9&gt;K9</formula>
    </cfRule>
    <cfRule type="expression" dxfId="978" priority="222" stopIfTrue="1">
      <formula>H9=K9</formula>
    </cfRule>
  </conditionalFormatting>
  <conditionalFormatting sqref="P9:Q10 P13:Q22 U15:V22 Z17:AA22 AE19:AF22 AJ21:AK22 K11:L22 U9:V12 Z9:AA14 AE9:AF16 AJ9:AK18 AO9:AP20">
    <cfRule type="expression" dxfId="977" priority="219" stopIfTrue="1">
      <formula>H9=K9</formula>
    </cfRule>
    <cfRule type="expression" dxfId="976" priority="220" stopIfTrue="1">
      <formula>H9&lt;K9</formula>
    </cfRule>
  </conditionalFormatting>
  <conditionalFormatting sqref="O76:Q89">
    <cfRule type="expression" dxfId="975" priority="217" stopIfTrue="1">
      <formula>O76&gt;S76</formula>
    </cfRule>
    <cfRule type="expression" dxfId="974" priority="218" stopIfTrue="1">
      <formula>O76=S76</formula>
    </cfRule>
  </conditionalFormatting>
  <conditionalFormatting sqref="S76:U89">
    <cfRule type="expression" dxfId="973" priority="215" stopIfTrue="1">
      <formula>S76&gt;O76</formula>
    </cfRule>
    <cfRule type="expression" dxfId="972" priority="216" stopIfTrue="1">
      <formula>S76=O76</formula>
    </cfRule>
  </conditionalFormatting>
  <conditionalFormatting sqref="C9:E22">
    <cfRule type="expression" dxfId="971" priority="212" stopIfTrue="1">
      <formula>AZ9=1</formula>
    </cfRule>
    <cfRule type="expression" dxfId="970" priority="213" stopIfTrue="1">
      <formula>AZ9=2</formula>
    </cfRule>
    <cfRule type="expression" dxfId="969" priority="214" stopIfTrue="1">
      <formula>AZ9=3</formula>
    </cfRule>
  </conditionalFormatting>
  <conditionalFormatting sqref="F9:G22">
    <cfRule type="expression" dxfId="968" priority="209" stopIfTrue="1">
      <formula>#REF!=1</formula>
    </cfRule>
    <cfRule type="expression" dxfId="967" priority="210" stopIfTrue="1">
      <formula>#REF!=2</formula>
    </cfRule>
    <cfRule type="expression" dxfId="966" priority="211" stopIfTrue="1">
      <formula>#REF!=3</formula>
    </cfRule>
  </conditionalFormatting>
  <conditionalFormatting sqref="E24 E28 E26 BI32:BL32">
    <cfRule type="expression" dxfId="965" priority="208" stopIfTrue="1">
      <formula>E24=FALSE</formula>
    </cfRule>
  </conditionalFormatting>
  <conditionalFormatting sqref="AZ9">
    <cfRule type="expression" dxfId="964" priority="205" stopIfTrue="1">
      <formula>$AZ$9=1</formula>
    </cfRule>
    <cfRule type="expression" dxfId="963" priority="206" stopIfTrue="1">
      <formula>$AZ$9=2</formula>
    </cfRule>
    <cfRule type="expression" dxfId="962" priority="207" stopIfTrue="1">
      <formula>$AZ$9=3</formula>
    </cfRule>
  </conditionalFormatting>
  <conditionalFormatting sqref="AZ11">
    <cfRule type="expression" dxfId="961" priority="202" stopIfTrue="1">
      <formula>$AZ$11=1</formula>
    </cfRule>
    <cfRule type="expression" dxfId="960" priority="203" stopIfTrue="1">
      <formula>$AZ$11=2</formula>
    </cfRule>
    <cfRule type="expression" dxfId="959" priority="204" stopIfTrue="1">
      <formula>$AZ$11=3</formula>
    </cfRule>
  </conditionalFormatting>
  <conditionalFormatting sqref="AZ13">
    <cfRule type="expression" dxfId="958" priority="199" stopIfTrue="1">
      <formula>$AZ$13=1</formula>
    </cfRule>
    <cfRule type="expression" dxfId="957" priority="200" stopIfTrue="1">
      <formula>$AZ$13=2</formula>
    </cfRule>
    <cfRule type="expression" dxfId="956" priority="201" stopIfTrue="1">
      <formula>$AZ$13=3</formula>
    </cfRule>
  </conditionalFormatting>
  <conditionalFormatting sqref="AZ15">
    <cfRule type="expression" dxfId="955" priority="196" stopIfTrue="1">
      <formula>$AZ$15=1</formula>
    </cfRule>
    <cfRule type="expression" dxfId="954" priority="197" stopIfTrue="1">
      <formula>$AZ$15=2</formula>
    </cfRule>
    <cfRule type="expression" dxfId="953" priority="198" stopIfTrue="1">
      <formula>$AZ$15=3</formula>
    </cfRule>
  </conditionalFormatting>
  <conditionalFormatting sqref="AZ21">
    <cfRule type="expression" dxfId="952" priority="193" stopIfTrue="1">
      <formula>$AZ$21=1</formula>
    </cfRule>
    <cfRule type="expression" dxfId="951" priority="194" stopIfTrue="1">
      <formula>$AZ$21=2</formula>
    </cfRule>
    <cfRule type="expression" dxfId="950" priority="195" stopIfTrue="1">
      <formula>$AZ$21=3</formula>
    </cfRule>
  </conditionalFormatting>
  <conditionalFormatting sqref="H30">
    <cfRule type="expression" dxfId="949" priority="192" stopIfTrue="1">
      <formula>$H$30=FALSE</formula>
    </cfRule>
  </conditionalFormatting>
  <conditionalFormatting sqref="K30:L31">
    <cfRule type="expression" dxfId="948" priority="191" stopIfTrue="1">
      <formula>$K$30=FALSE</formula>
    </cfRule>
  </conditionalFormatting>
  <conditionalFormatting sqref="M30:N31">
    <cfRule type="expression" dxfId="947" priority="190" stopIfTrue="1">
      <formula>$M$30=FALSE</formula>
    </cfRule>
  </conditionalFormatting>
  <conditionalFormatting sqref="P30:Q31">
    <cfRule type="expression" dxfId="946" priority="189" stopIfTrue="1">
      <formula>$P$30=FALSE</formula>
    </cfRule>
  </conditionalFormatting>
  <conditionalFormatting sqref="R30:S31">
    <cfRule type="expression" dxfId="945" priority="188" stopIfTrue="1">
      <formula>$R$30=FALSE</formula>
    </cfRule>
  </conditionalFormatting>
  <conditionalFormatting sqref="U30:V31">
    <cfRule type="expression" dxfId="944" priority="187" stopIfTrue="1">
      <formula>$U$30=FALSE</formula>
    </cfRule>
  </conditionalFormatting>
  <conditionalFormatting sqref="W30:X31">
    <cfRule type="expression" dxfId="943" priority="186" stopIfTrue="1">
      <formula>$W$30=FALSE</formula>
    </cfRule>
  </conditionalFormatting>
  <conditionalFormatting sqref="Z30:AA31">
    <cfRule type="expression" dxfId="942" priority="185" stopIfTrue="1">
      <formula>$Z$30=FALSE</formula>
    </cfRule>
  </conditionalFormatting>
  <conditionalFormatting sqref="W30:X31">
    <cfRule type="expression" dxfId="941" priority="184" stopIfTrue="1">
      <formula>$AB$30=FALSE</formula>
    </cfRule>
  </conditionalFormatting>
  <conditionalFormatting sqref="AE30:AF31">
    <cfRule type="expression" dxfId="940" priority="183" stopIfTrue="1">
      <formula>$AE$30=FALSE</formula>
    </cfRule>
  </conditionalFormatting>
  <conditionalFormatting sqref="AG30:AH31">
    <cfRule type="expression" dxfId="939" priority="182" stopIfTrue="1">
      <formula>$AG$30=FALSE</formula>
    </cfRule>
  </conditionalFormatting>
  <conditionalFormatting sqref="AJ30:AK31">
    <cfRule type="expression" dxfId="938" priority="181" stopIfTrue="1">
      <formula>$AJ$30=FALSE</formula>
    </cfRule>
  </conditionalFormatting>
  <conditionalFormatting sqref="AL30:AM31">
    <cfRule type="expression" dxfId="937" priority="180" stopIfTrue="1">
      <formula>$AL$30=FALSE</formula>
    </cfRule>
  </conditionalFormatting>
  <conditionalFormatting sqref="AO30:AP31">
    <cfRule type="expression" dxfId="936" priority="179" stopIfTrue="1">
      <formula>$AO$30=FALSE</formula>
    </cfRule>
  </conditionalFormatting>
  <conditionalFormatting sqref="AZ17">
    <cfRule type="expression" dxfId="935" priority="176" stopIfTrue="1">
      <formula>$AZ$17=1</formula>
    </cfRule>
    <cfRule type="expression" dxfId="934" priority="177" stopIfTrue="1">
      <formula>$AZ$17=2</formula>
    </cfRule>
    <cfRule type="expression" dxfId="933" priority="178" stopIfTrue="1">
      <formula>$AZ$17=3</formula>
    </cfRule>
  </conditionalFormatting>
  <conditionalFormatting sqref="AZ19">
    <cfRule type="expression" dxfId="932" priority="173" stopIfTrue="1">
      <formula>$AZ$19=1</formula>
    </cfRule>
    <cfRule type="expression" dxfId="931" priority="174" stopIfTrue="1">
      <formula>$AZ$19=2</formula>
    </cfRule>
    <cfRule type="expression" dxfId="930" priority="175" stopIfTrue="1">
      <formula>$AZ$19=3</formula>
    </cfRule>
  </conditionalFormatting>
  <conditionalFormatting sqref="C17:E18">
    <cfRule type="expression" dxfId="929" priority="170" stopIfTrue="1">
      <formula>AZ17=1</formula>
    </cfRule>
    <cfRule type="expression" dxfId="928" priority="171" stopIfTrue="1">
      <formula>AZ17=2</formula>
    </cfRule>
    <cfRule type="expression" dxfId="927" priority="172" stopIfTrue="1">
      <formula>AZ17=3</formula>
    </cfRule>
  </conditionalFormatting>
  <conditionalFormatting sqref="AZ9">
    <cfRule type="expression" dxfId="926" priority="167" stopIfTrue="1">
      <formula>$BA$9=1</formula>
    </cfRule>
    <cfRule type="expression" dxfId="925" priority="168" stopIfTrue="1">
      <formula>$BA$9=2</formula>
    </cfRule>
    <cfRule type="expression" dxfId="924" priority="169" stopIfTrue="1">
      <formula>$BA$9=3</formula>
    </cfRule>
  </conditionalFormatting>
  <conditionalFormatting sqref="AZ11">
    <cfRule type="expression" dxfId="923" priority="164" stopIfTrue="1">
      <formula>$BA$11=1</formula>
    </cfRule>
    <cfRule type="expression" dxfId="922" priority="165" stopIfTrue="1">
      <formula>$BA$11=2</formula>
    </cfRule>
    <cfRule type="expression" dxfId="921" priority="166" stopIfTrue="1">
      <formula>$BA$11=3</formula>
    </cfRule>
  </conditionalFormatting>
  <conditionalFormatting sqref="AZ13">
    <cfRule type="expression" dxfId="920" priority="161" stopIfTrue="1">
      <formula>$BA$13=1</formula>
    </cfRule>
    <cfRule type="expression" dxfId="919" priority="162" stopIfTrue="1">
      <formula>$BA$13=2</formula>
    </cfRule>
    <cfRule type="expression" dxfId="918" priority="163" stopIfTrue="1">
      <formula>$BA$13=3</formula>
    </cfRule>
  </conditionalFormatting>
  <conditionalFormatting sqref="AZ15">
    <cfRule type="expression" dxfId="917" priority="158" stopIfTrue="1">
      <formula>$BA$15=1</formula>
    </cfRule>
    <cfRule type="expression" dxfId="916" priority="159" stopIfTrue="1">
      <formula>$BA$15=2</formula>
    </cfRule>
    <cfRule type="expression" dxfId="915" priority="160" stopIfTrue="1">
      <formula>$BA$15=3</formula>
    </cfRule>
  </conditionalFormatting>
  <conditionalFormatting sqref="AZ21">
    <cfRule type="expression" dxfId="914" priority="155" stopIfTrue="1">
      <formula>$BA$21=1</formula>
    </cfRule>
    <cfRule type="expression" dxfId="913" priority="156" stopIfTrue="1">
      <formula>$BA$21=2</formula>
    </cfRule>
    <cfRule type="expression" dxfId="912" priority="157" stopIfTrue="1">
      <formula>$BA$21=3</formula>
    </cfRule>
  </conditionalFormatting>
  <conditionalFormatting sqref="AZ17">
    <cfRule type="expression" dxfId="911" priority="152" stopIfTrue="1">
      <formula>$BA$17=1</formula>
    </cfRule>
    <cfRule type="expression" dxfId="910" priority="153" stopIfTrue="1">
      <formula>$BA$17=2</formula>
    </cfRule>
    <cfRule type="expression" dxfId="909" priority="154" stopIfTrue="1">
      <formula>$BA$17=3</formula>
    </cfRule>
  </conditionalFormatting>
  <conditionalFormatting sqref="AZ19">
    <cfRule type="expression" dxfId="908" priority="149" stopIfTrue="1">
      <formula>$BA$19=1</formula>
    </cfRule>
    <cfRule type="expression" dxfId="907" priority="150" stopIfTrue="1">
      <formula>$BA$19=2</formula>
    </cfRule>
    <cfRule type="expression" dxfId="906" priority="151" stopIfTrue="1">
      <formula>$BA$19=3</formula>
    </cfRule>
  </conditionalFormatting>
  <conditionalFormatting sqref="AO17:AP18">
    <cfRule type="expression" dxfId="905" priority="147" stopIfTrue="1">
      <formula>AL17=AO17</formula>
    </cfRule>
    <cfRule type="expression" dxfId="904" priority="148" stopIfTrue="1">
      <formula>AL17&lt;AO17</formula>
    </cfRule>
  </conditionalFormatting>
  <conditionalFormatting sqref="AO19:AP20">
    <cfRule type="expression" dxfId="903" priority="145" stopIfTrue="1">
      <formula>AL19=AO19</formula>
    </cfRule>
    <cfRule type="expression" dxfId="902" priority="146" stopIfTrue="1">
      <formula>AL19&lt;AO19</formula>
    </cfRule>
  </conditionalFormatting>
  <conditionalFormatting sqref="AP28:AR28">
    <cfRule type="expression" dxfId="901" priority="144" stopIfTrue="1">
      <formula>$BJ$2=2006</formula>
    </cfRule>
  </conditionalFormatting>
  <conditionalFormatting sqref="AZ9 AZ21 BI9:BK22 BL9:BL10 BI32:BL32 AZ11 AZ13 AZ15 AZ17 AZ19">
    <cfRule type="expression" dxfId="900" priority="142" stopIfTrue="1">
      <formula>AZ9=1</formula>
    </cfRule>
    <cfRule type="expression" dxfId="899" priority="143" stopIfTrue="1">
      <formula>AZ9=2</formula>
    </cfRule>
  </conditionalFormatting>
  <conditionalFormatting sqref="B6">
    <cfRule type="expression" dxfId="898" priority="140" stopIfTrue="1">
      <formula>B6&gt;E6</formula>
    </cfRule>
    <cfRule type="expression" dxfId="897" priority="141" stopIfTrue="1">
      <formula>B6=E6</formula>
    </cfRule>
  </conditionalFormatting>
  <conditionalFormatting sqref="B24">
    <cfRule type="expression" dxfId="896" priority="138" stopIfTrue="1">
      <formula>B24&gt;E24</formula>
    </cfRule>
    <cfRule type="expression" dxfId="895" priority="139" stopIfTrue="1">
      <formula>B24=E24</formula>
    </cfRule>
  </conditionalFormatting>
  <conditionalFormatting sqref="AZ9">
    <cfRule type="expression" dxfId="894" priority="135" stopIfTrue="1">
      <formula>$AZ$9=1</formula>
    </cfRule>
    <cfRule type="expression" dxfId="893" priority="136" stopIfTrue="1">
      <formula>$AZ$9=2</formula>
    </cfRule>
    <cfRule type="expression" dxfId="892" priority="137" stopIfTrue="1">
      <formula>$AZ$9=3</formula>
    </cfRule>
  </conditionalFormatting>
  <conditionalFormatting sqref="AZ9">
    <cfRule type="expression" dxfId="891" priority="132" stopIfTrue="1">
      <formula>$AZ$17=1</formula>
    </cfRule>
    <cfRule type="expression" dxfId="890" priority="133" stopIfTrue="1">
      <formula>$AZ$17=2</formula>
    </cfRule>
    <cfRule type="expression" dxfId="889" priority="134" stopIfTrue="1">
      <formula>$AZ$17=3</formula>
    </cfRule>
  </conditionalFormatting>
  <conditionalFormatting sqref="AZ9">
    <cfRule type="expression" dxfId="888" priority="129" stopIfTrue="1">
      <formula>$BA$9=1</formula>
    </cfRule>
    <cfRule type="expression" dxfId="887" priority="130" stopIfTrue="1">
      <formula>$BA$9=2</formula>
    </cfRule>
    <cfRule type="expression" dxfId="886" priority="131" stopIfTrue="1">
      <formula>$BA$9=3</formula>
    </cfRule>
  </conditionalFormatting>
  <conditionalFormatting sqref="AZ9">
    <cfRule type="expression" dxfId="885" priority="126" stopIfTrue="1">
      <formula>$BA$17=1</formula>
    </cfRule>
    <cfRule type="expression" dxfId="884" priority="127" stopIfTrue="1">
      <formula>$BA$17=2</formula>
    </cfRule>
    <cfRule type="expression" dxfId="883" priority="128" stopIfTrue="1">
      <formula>$BA$17=3</formula>
    </cfRule>
  </conditionalFormatting>
  <conditionalFormatting sqref="AZ9 AZ11 AZ13 AZ15 AZ17 AZ19">
    <cfRule type="expression" dxfId="882" priority="124" stopIfTrue="1">
      <formula>AZ9=1</formula>
    </cfRule>
    <cfRule type="expression" dxfId="881" priority="125" stopIfTrue="1">
      <formula>AZ9=2</formula>
    </cfRule>
  </conditionalFormatting>
  <conditionalFormatting sqref="AZ11">
    <cfRule type="expression" dxfId="880" priority="121" stopIfTrue="1">
      <formula>$AZ$9=1</formula>
    </cfRule>
    <cfRule type="expression" dxfId="879" priority="122" stopIfTrue="1">
      <formula>$AZ$9=2</formula>
    </cfRule>
    <cfRule type="expression" dxfId="878" priority="123" stopIfTrue="1">
      <formula>$AZ$9=3</formula>
    </cfRule>
  </conditionalFormatting>
  <conditionalFormatting sqref="AZ11">
    <cfRule type="expression" dxfId="877" priority="118" stopIfTrue="1">
      <formula>$AZ$17=1</formula>
    </cfRule>
    <cfRule type="expression" dxfId="876" priority="119" stopIfTrue="1">
      <formula>$AZ$17=2</formula>
    </cfRule>
    <cfRule type="expression" dxfId="875" priority="120" stopIfTrue="1">
      <formula>$AZ$17=3</formula>
    </cfRule>
  </conditionalFormatting>
  <conditionalFormatting sqref="AZ11">
    <cfRule type="expression" dxfId="874" priority="115" stopIfTrue="1">
      <formula>$BA$9=1</formula>
    </cfRule>
    <cfRule type="expression" dxfId="873" priority="116" stopIfTrue="1">
      <formula>$BA$9=2</formula>
    </cfRule>
    <cfRule type="expression" dxfId="872" priority="117" stopIfTrue="1">
      <formula>$BA$9=3</formula>
    </cfRule>
  </conditionalFormatting>
  <conditionalFormatting sqref="AZ11">
    <cfRule type="expression" dxfId="871" priority="112" stopIfTrue="1">
      <formula>$BA$17=1</formula>
    </cfRule>
    <cfRule type="expression" dxfId="870" priority="113" stopIfTrue="1">
      <formula>$BA$17=2</formula>
    </cfRule>
    <cfRule type="expression" dxfId="869" priority="114" stopIfTrue="1">
      <formula>$BA$17=3</formula>
    </cfRule>
  </conditionalFormatting>
  <conditionalFormatting sqref="AZ11">
    <cfRule type="expression" dxfId="868" priority="110" stopIfTrue="1">
      <formula>AZ11=1</formula>
    </cfRule>
    <cfRule type="expression" dxfId="867" priority="111" stopIfTrue="1">
      <formula>AZ11=2</formula>
    </cfRule>
  </conditionalFormatting>
  <conditionalFormatting sqref="AZ13">
    <cfRule type="expression" dxfId="866" priority="107" stopIfTrue="1">
      <formula>$AZ$9=1</formula>
    </cfRule>
    <cfRule type="expression" dxfId="865" priority="108" stopIfTrue="1">
      <formula>$AZ$9=2</formula>
    </cfRule>
    <cfRule type="expression" dxfId="864" priority="109" stopIfTrue="1">
      <formula>$AZ$9=3</formula>
    </cfRule>
  </conditionalFormatting>
  <conditionalFormatting sqref="AZ13">
    <cfRule type="expression" dxfId="863" priority="104" stopIfTrue="1">
      <formula>$AZ$17=1</formula>
    </cfRule>
    <cfRule type="expression" dxfId="862" priority="105" stopIfTrue="1">
      <formula>$AZ$17=2</formula>
    </cfRule>
    <cfRule type="expression" dxfId="861" priority="106" stopIfTrue="1">
      <formula>$AZ$17=3</formula>
    </cfRule>
  </conditionalFormatting>
  <conditionalFormatting sqref="AZ13">
    <cfRule type="expression" dxfId="860" priority="101" stopIfTrue="1">
      <formula>$BA$9=1</formula>
    </cfRule>
    <cfRule type="expression" dxfId="859" priority="102" stopIfTrue="1">
      <formula>$BA$9=2</formula>
    </cfRule>
    <cfRule type="expression" dxfId="858" priority="103" stopIfTrue="1">
      <formula>$BA$9=3</formula>
    </cfRule>
  </conditionalFormatting>
  <conditionalFormatting sqref="AZ13">
    <cfRule type="expression" dxfId="857" priority="98" stopIfTrue="1">
      <formula>$BA$17=1</formula>
    </cfRule>
    <cfRule type="expression" dxfId="856" priority="99" stopIfTrue="1">
      <formula>$BA$17=2</formula>
    </cfRule>
    <cfRule type="expression" dxfId="855" priority="100" stopIfTrue="1">
      <formula>$BA$17=3</formula>
    </cfRule>
  </conditionalFormatting>
  <conditionalFormatting sqref="AZ13">
    <cfRule type="expression" dxfId="854" priority="96" stopIfTrue="1">
      <formula>AZ13=1</formula>
    </cfRule>
    <cfRule type="expression" dxfId="853" priority="97" stopIfTrue="1">
      <formula>AZ13=2</formula>
    </cfRule>
  </conditionalFormatting>
  <conditionalFormatting sqref="AZ15">
    <cfRule type="expression" dxfId="852" priority="93" stopIfTrue="1">
      <formula>$AZ$9=1</formula>
    </cfRule>
    <cfRule type="expression" dxfId="851" priority="94" stopIfTrue="1">
      <formula>$AZ$9=2</formula>
    </cfRule>
    <cfRule type="expression" dxfId="850" priority="95" stopIfTrue="1">
      <formula>$AZ$9=3</formula>
    </cfRule>
  </conditionalFormatting>
  <conditionalFormatting sqref="AZ15">
    <cfRule type="expression" dxfId="849" priority="90" stopIfTrue="1">
      <formula>$AZ$17=1</formula>
    </cfRule>
    <cfRule type="expression" dxfId="848" priority="91" stopIfTrue="1">
      <formula>$AZ$17=2</formula>
    </cfRule>
    <cfRule type="expression" dxfId="847" priority="92" stopIfTrue="1">
      <formula>$AZ$17=3</formula>
    </cfRule>
  </conditionalFormatting>
  <conditionalFormatting sqref="AZ15">
    <cfRule type="expression" dxfId="846" priority="87" stopIfTrue="1">
      <formula>$BA$9=1</formula>
    </cfRule>
    <cfRule type="expression" dxfId="845" priority="88" stopIfTrue="1">
      <formula>$BA$9=2</formula>
    </cfRule>
    <cfRule type="expression" dxfId="844" priority="89" stopIfTrue="1">
      <formula>$BA$9=3</formula>
    </cfRule>
  </conditionalFormatting>
  <conditionalFormatting sqref="AZ15">
    <cfRule type="expression" dxfId="843" priority="84" stopIfTrue="1">
      <formula>$BA$17=1</formula>
    </cfRule>
    <cfRule type="expression" dxfId="842" priority="85" stopIfTrue="1">
      <formula>$BA$17=2</formula>
    </cfRule>
    <cfRule type="expression" dxfId="841" priority="86" stopIfTrue="1">
      <formula>$BA$17=3</formula>
    </cfRule>
  </conditionalFormatting>
  <conditionalFormatting sqref="AZ15">
    <cfRule type="expression" dxfId="840" priority="82" stopIfTrue="1">
      <formula>AZ15=1</formula>
    </cfRule>
    <cfRule type="expression" dxfId="839" priority="83" stopIfTrue="1">
      <formula>AZ15=2</formula>
    </cfRule>
  </conditionalFormatting>
  <conditionalFormatting sqref="AZ17">
    <cfRule type="expression" dxfId="838" priority="79" stopIfTrue="1">
      <formula>$AZ$9=1</formula>
    </cfRule>
    <cfRule type="expression" dxfId="837" priority="80" stopIfTrue="1">
      <formula>$AZ$9=2</formula>
    </cfRule>
    <cfRule type="expression" dxfId="836" priority="81" stopIfTrue="1">
      <formula>$AZ$9=3</formula>
    </cfRule>
  </conditionalFormatting>
  <conditionalFormatting sqref="AZ17">
    <cfRule type="expression" dxfId="835" priority="76" stopIfTrue="1">
      <formula>$AZ$17=1</formula>
    </cfRule>
    <cfRule type="expression" dxfId="834" priority="77" stopIfTrue="1">
      <formula>$AZ$17=2</formula>
    </cfRule>
    <cfRule type="expression" dxfId="833" priority="78" stopIfTrue="1">
      <formula>$AZ$17=3</formula>
    </cfRule>
  </conditionalFormatting>
  <conditionalFormatting sqref="AZ17">
    <cfRule type="expression" dxfId="832" priority="73" stopIfTrue="1">
      <formula>$BA$9=1</formula>
    </cfRule>
    <cfRule type="expression" dxfId="831" priority="74" stopIfTrue="1">
      <formula>$BA$9=2</formula>
    </cfRule>
    <cfRule type="expression" dxfId="830" priority="75" stopIfTrue="1">
      <formula>$BA$9=3</formula>
    </cfRule>
  </conditionalFormatting>
  <conditionalFormatting sqref="AZ17">
    <cfRule type="expression" dxfId="829" priority="70" stopIfTrue="1">
      <formula>$BA$17=1</formula>
    </cfRule>
    <cfRule type="expression" dxfId="828" priority="71" stopIfTrue="1">
      <formula>$BA$17=2</formula>
    </cfRule>
    <cfRule type="expression" dxfId="827" priority="72" stopIfTrue="1">
      <formula>$BA$17=3</formula>
    </cfRule>
  </conditionalFormatting>
  <conditionalFormatting sqref="AZ17">
    <cfRule type="expression" dxfId="826" priority="68" stopIfTrue="1">
      <formula>AZ17=1</formula>
    </cfRule>
    <cfRule type="expression" dxfId="825" priority="69" stopIfTrue="1">
      <formula>AZ17=2</formula>
    </cfRule>
  </conditionalFormatting>
  <conditionalFormatting sqref="AZ19">
    <cfRule type="expression" dxfId="824" priority="65" stopIfTrue="1">
      <formula>$AZ$9=1</formula>
    </cfRule>
    <cfRule type="expression" dxfId="823" priority="66" stopIfTrue="1">
      <formula>$AZ$9=2</formula>
    </cfRule>
    <cfRule type="expression" dxfId="822" priority="67" stopIfTrue="1">
      <formula>$AZ$9=3</formula>
    </cfRule>
  </conditionalFormatting>
  <conditionalFormatting sqref="AZ19">
    <cfRule type="expression" dxfId="821" priority="62" stopIfTrue="1">
      <formula>$AZ$17=1</formula>
    </cfRule>
    <cfRule type="expression" dxfId="820" priority="63" stopIfTrue="1">
      <formula>$AZ$17=2</formula>
    </cfRule>
    <cfRule type="expression" dxfId="819" priority="64" stopIfTrue="1">
      <formula>$AZ$17=3</formula>
    </cfRule>
  </conditionalFormatting>
  <conditionalFormatting sqref="AZ19">
    <cfRule type="expression" dxfId="818" priority="59" stopIfTrue="1">
      <formula>$BA$9=1</formula>
    </cfRule>
    <cfRule type="expression" dxfId="817" priority="60" stopIfTrue="1">
      <formula>$BA$9=2</formula>
    </cfRule>
    <cfRule type="expression" dxfId="816" priority="61" stopIfTrue="1">
      <formula>$BA$9=3</formula>
    </cfRule>
  </conditionalFormatting>
  <conditionalFormatting sqref="AZ19">
    <cfRule type="expression" dxfId="815" priority="56" stopIfTrue="1">
      <formula>$BA$17=1</formula>
    </cfRule>
    <cfRule type="expression" dxfId="814" priority="57" stopIfTrue="1">
      <formula>$BA$17=2</formula>
    </cfRule>
    <cfRule type="expression" dxfId="813" priority="58" stopIfTrue="1">
      <formula>$BA$17=3</formula>
    </cfRule>
  </conditionalFormatting>
  <conditionalFormatting sqref="AZ19">
    <cfRule type="expression" dxfId="812" priority="54" stopIfTrue="1">
      <formula>AZ19=1</formula>
    </cfRule>
    <cfRule type="expression" dxfId="811" priority="55" stopIfTrue="1">
      <formula>AZ19=2</formula>
    </cfRule>
  </conditionalFormatting>
  <conditionalFormatting sqref="AZ11">
    <cfRule type="expression" dxfId="810" priority="51" stopIfTrue="1">
      <formula>$AZ$9=1</formula>
    </cfRule>
    <cfRule type="expression" dxfId="809" priority="52" stopIfTrue="1">
      <formula>$AZ$9=2</formula>
    </cfRule>
    <cfRule type="expression" dxfId="808" priority="53" stopIfTrue="1">
      <formula>$AZ$9=3</formula>
    </cfRule>
  </conditionalFormatting>
  <conditionalFormatting sqref="AZ11">
    <cfRule type="expression" dxfId="807" priority="48" stopIfTrue="1">
      <formula>$AZ$17=1</formula>
    </cfRule>
    <cfRule type="expression" dxfId="806" priority="49" stopIfTrue="1">
      <formula>$AZ$17=2</formula>
    </cfRule>
    <cfRule type="expression" dxfId="805" priority="50" stopIfTrue="1">
      <formula>$AZ$17=3</formula>
    </cfRule>
  </conditionalFormatting>
  <conditionalFormatting sqref="AZ11">
    <cfRule type="expression" dxfId="804" priority="45" stopIfTrue="1">
      <formula>$BA$9=1</formula>
    </cfRule>
    <cfRule type="expression" dxfId="803" priority="46" stopIfTrue="1">
      <formula>$BA$9=2</formula>
    </cfRule>
    <cfRule type="expression" dxfId="802" priority="47" stopIfTrue="1">
      <formula>$BA$9=3</formula>
    </cfRule>
  </conditionalFormatting>
  <conditionalFormatting sqref="AZ11">
    <cfRule type="expression" dxfId="801" priority="42" stopIfTrue="1">
      <formula>$BA$17=1</formula>
    </cfRule>
    <cfRule type="expression" dxfId="800" priority="43" stopIfTrue="1">
      <formula>$BA$17=2</formula>
    </cfRule>
    <cfRule type="expression" dxfId="799" priority="44" stopIfTrue="1">
      <formula>$BA$17=3</formula>
    </cfRule>
  </conditionalFormatting>
  <conditionalFormatting sqref="AZ11 AZ13 AZ17 AZ19 AZ15">
    <cfRule type="expression" dxfId="798" priority="40" stopIfTrue="1">
      <formula>AZ11=1</formula>
    </cfRule>
    <cfRule type="expression" dxfId="797" priority="41" stopIfTrue="1">
      <formula>AZ11=2</formula>
    </cfRule>
  </conditionalFormatting>
  <conditionalFormatting sqref="AZ15">
    <cfRule type="expression" dxfId="796" priority="37" stopIfTrue="1">
      <formula>$AZ$13=1</formula>
    </cfRule>
    <cfRule type="expression" dxfId="795" priority="38" stopIfTrue="1">
      <formula>$AZ$13=2</formula>
    </cfRule>
    <cfRule type="expression" dxfId="794" priority="39" stopIfTrue="1">
      <formula>$AZ$13=3</formula>
    </cfRule>
  </conditionalFormatting>
  <conditionalFormatting sqref="AZ15">
    <cfRule type="expression" dxfId="793" priority="34" stopIfTrue="1">
      <formula>$BA$13=1</formula>
    </cfRule>
    <cfRule type="expression" dxfId="792" priority="35" stopIfTrue="1">
      <formula>$BA$13=2</formula>
    </cfRule>
    <cfRule type="expression" dxfId="791" priority="36" stopIfTrue="1">
      <formula>$BA$13=3</formula>
    </cfRule>
  </conditionalFormatting>
  <conditionalFormatting sqref="AZ15">
    <cfRule type="expression" dxfId="790" priority="31" stopIfTrue="1">
      <formula>$AZ$9=1</formula>
    </cfRule>
    <cfRule type="expression" dxfId="789" priority="32" stopIfTrue="1">
      <formula>$AZ$9=2</formula>
    </cfRule>
    <cfRule type="expression" dxfId="788" priority="33" stopIfTrue="1">
      <formula>$AZ$9=3</formula>
    </cfRule>
  </conditionalFormatting>
  <conditionalFormatting sqref="AZ15">
    <cfRule type="expression" dxfId="787" priority="28" stopIfTrue="1">
      <formula>$AZ$17=1</formula>
    </cfRule>
    <cfRule type="expression" dxfId="786" priority="29" stopIfTrue="1">
      <formula>$AZ$17=2</formula>
    </cfRule>
    <cfRule type="expression" dxfId="785" priority="30" stopIfTrue="1">
      <formula>$AZ$17=3</formula>
    </cfRule>
  </conditionalFormatting>
  <conditionalFormatting sqref="AZ15">
    <cfRule type="expression" dxfId="784" priority="25" stopIfTrue="1">
      <formula>$BA$9=1</formula>
    </cfRule>
    <cfRule type="expression" dxfId="783" priority="26" stopIfTrue="1">
      <formula>$BA$9=2</formula>
    </cfRule>
    <cfRule type="expression" dxfId="782" priority="27" stopIfTrue="1">
      <formula>$BA$9=3</formula>
    </cfRule>
  </conditionalFormatting>
  <conditionalFormatting sqref="AZ15">
    <cfRule type="expression" dxfId="781" priority="22" stopIfTrue="1">
      <formula>$BA$17=1</formula>
    </cfRule>
    <cfRule type="expression" dxfId="780" priority="23" stopIfTrue="1">
      <formula>$BA$17=2</formula>
    </cfRule>
    <cfRule type="expression" dxfId="779" priority="24" stopIfTrue="1">
      <formula>$BA$17=3</formula>
    </cfRule>
  </conditionalFormatting>
  <conditionalFormatting sqref="AZ15">
    <cfRule type="expression" dxfId="778" priority="20" stopIfTrue="1">
      <formula>AZ15=1</formula>
    </cfRule>
    <cfRule type="expression" dxfId="777" priority="21" stopIfTrue="1">
      <formula>AZ15=2</formula>
    </cfRule>
  </conditionalFormatting>
  <conditionalFormatting sqref="AB19:AC20">
    <cfRule type="expression" dxfId="776" priority="18" stopIfTrue="1">
      <formula>Y19=AB19</formula>
    </cfRule>
    <cfRule type="expression" dxfId="775" priority="19" stopIfTrue="1">
      <formula>Y19&lt;AB19</formula>
    </cfRule>
  </conditionalFormatting>
  <conditionalFormatting sqref="C9:E20">
    <cfRule type="expression" dxfId="774" priority="15" stopIfTrue="1">
      <formula>AZ9=1</formula>
    </cfRule>
    <cfRule type="expression" dxfId="773" priority="16" stopIfTrue="1">
      <formula>AZ9=2</formula>
    </cfRule>
    <cfRule type="expression" dxfId="772" priority="17" stopIfTrue="1">
      <formula>AZ9=3</formula>
    </cfRule>
  </conditionalFormatting>
  <conditionalFormatting sqref="F9:G20">
    <cfRule type="expression" dxfId="771" priority="12" stopIfTrue="1">
      <formula>#REF!=1</formula>
    </cfRule>
    <cfRule type="expression" dxfId="770" priority="13" stopIfTrue="1">
      <formula>#REF!=2</formula>
    </cfRule>
    <cfRule type="expression" dxfId="769" priority="14" stopIfTrue="1">
      <formula>#REF!=3</formula>
    </cfRule>
  </conditionalFormatting>
  <conditionalFormatting sqref="C17:E18">
    <cfRule type="expression" dxfId="768" priority="9" stopIfTrue="1">
      <formula>AZ17=1</formula>
    </cfRule>
    <cfRule type="expression" dxfId="767" priority="10" stopIfTrue="1">
      <formula>AZ17=2</formula>
    </cfRule>
    <cfRule type="expression" dxfId="766" priority="11" stopIfTrue="1">
      <formula>AZ17=3</formula>
    </cfRule>
  </conditionalFormatting>
  <conditionalFormatting sqref="O76:Q79">
    <cfRule type="expression" dxfId="765" priority="7" stopIfTrue="1">
      <formula>O76&gt;S76</formula>
    </cfRule>
    <cfRule type="expression" dxfId="764" priority="8" stopIfTrue="1">
      <formula>O76=S76</formula>
    </cfRule>
  </conditionalFormatting>
  <conditionalFormatting sqref="S76:U79">
    <cfRule type="expression" dxfId="763" priority="5" stopIfTrue="1">
      <formula>S76&gt;O76</formula>
    </cfRule>
    <cfRule type="expression" dxfId="762" priority="6" stopIfTrue="1">
      <formula>S76=O76</formula>
    </cfRule>
  </conditionalFormatting>
  <conditionalFormatting sqref="O80:Q81">
    <cfRule type="expression" dxfId="761" priority="3" stopIfTrue="1">
      <formula>O80&gt;S80</formula>
    </cfRule>
    <cfRule type="expression" dxfId="760" priority="4" stopIfTrue="1">
      <formula>O80=S80</formula>
    </cfRule>
  </conditionalFormatting>
  <conditionalFormatting sqref="S80:U81">
    <cfRule type="expression" dxfId="759" priority="1" stopIfTrue="1">
      <formula>S80&gt;O80</formula>
    </cfRule>
    <cfRule type="expression" dxfId="758" priority="2" stopIfTrue="1">
      <formula>S80=O80</formula>
    </cfRule>
  </conditionalFormatting>
  <pageMargins left="0.7" right="0.7" top="0.75" bottom="0.75" header="0.3" footer="0.3"/>
  <pageSetup paperSize="9" scale="86" orientation="portrait" horizontalDpi="4294967294" r:id="rId1"/>
  <rowBreaks count="1" manualBreakCount="1">
    <brk id="81" max="53" man="1"/>
  </rowBreaks>
  <colBreaks count="1" manualBreakCount="1">
    <brk id="5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zoomScaleNormal="100" workbookViewId="0"/>
  </sheetViews>
  <sheetFormatPr defaultRowHeight="14.25"/>
  <cols>
    <col min="1" max="1" width="5.625" style="22" customWidth="1"/>
    <col min="2" max="2" width="4.625" style="22" customWidth="1"/>
    <col min="3" max="5" width="21.625" style="22" customWidth="1"/>
    <col min="6" max="6" width="20.625" style="22" customWidth="1"/>
    <col min="7" max="16384" width="9" style="22"/>
  </cols>
  <sheetData>
    <row r="1" spans="2:10" ht="18" customHeight="1"/>
    <row r="2" spans="2:10" ht="21" customHeight="1">
      <c r="B2" s="531" t="s">
        <v>78</v>
      </c>
      <c r="C2" s="531"/>
      <c r="D2" s="531"/>
      <c r="E2" s="531"/>
      <c r="F2" s="531"/>
    </row>
    <row r="3" spans="2:10" ht="12" customHeight="1"/>
    <row r="4" spans="2:10" ht="18" customHeight="1">
      <c r="B4" s="111" t="s">
        <v>0</v>
      </c>
      <c r="C4" s="2" t="s">
        <v>2</v>
      </c>
      <c r="D4" s="2" t="s">
        <v>3</v>
      </c>
      <c r="E4" s="2" t="s">
        <v>4</v>
      </c>
      <c r="F4" s="2" t="s">
        <v>12</v>
      </c>
      <c r="H4" s="18"/>
      <c r="I4" s="18"/>
      <c r="J4" s="18"/>
    </row>
    <row r="5" spans="2:10" ht="18" customHeight="1">
      <c r="B5" s="23"/>
      <c r="C5" s="13" t="s">
        <v>79</v>
      </c>
      <c r="D5" s="13" t="s">
        <v>80</v>
      </c>
      <c r="E5" s="13" t="s">
        <v>81</v>
      </c>
      <c r="F5" s="13" t="s">
        <v>82</v>
      </c>
      <c r="G5" s="114"/>
      <c r="H5" s="19"/>
      <c r="I5" s="19"/>
      <c r="J5" s="19"/>
    </row>
    <row r="6" spans="2:10" ht="18" customHeight="1">
      <c r="B6" s="534" t="s">
        <v>1</v>
      </c>
      <c r="C6" s="14" t="s">
        <v>83</v>
      </c>
      <c r="D6" s="14" t="s">
        <v>84</v>
      </c>
      <c r="E6" s="14" t="s">
        <v>85</v>
      </c>
      <c r="F6" s="14" t="s">
        <v>86</v>
      </c>
      <c r="G6" s="114"/>
      <c r="H6" s="18"/>
      <c r="I6" s="18"/>
      <c r="J6" s="18"/>
    </row>
    <row r="7" spans="2:10" ht="18" customHeight="1">
      <c r="B7" s="534"/>
      <c r="C7" s="14" t="s">
        <v>87</v>
      </c>
      <c r="D7" s="14" t="s">
        <v>88</v>
      </c>
      <c r="E7" s="14" t="s">
        <v>88</v>
      </c>
      <c r="F7" s="14" t="s">
        <v>89</v>
      </c>
      <c r="G7" s="114"/>
      <c r="H7" s="19"/>
      <c r="I7" s="20"/>
      <c r="J7" s="19"/>
    </row>
    <row r="8" spans="2:10" ht="18" customHeight="1">
      <c r="B8" s="24"/>
      <c r="C8" s="15" t="s">
        <v>90</v>
      </c>
      <c r="D8" s="15" t="s">
        <v>91</v>
      </c>
      <c r="E8" s="15" t="s">
        <v>92</v>
      </c>
      <c r="F8" s="15" t="s">
        <v>93</v>
      </c>
      <c r="G8" s="114"/>
      <c r="H8" s="18"/>
      <c r="I8" s="18"/>
      <c r="J8" s="18"/>
    </row>
    <row r="9" spans="2:10" ht="21" customHeight="1">
      <c r="B9" s="532" t="s">
        <v>94</v>
      </c>
      <c r="C9" s="6" t="s">
        <v>95</v>
      </c>
      <c r="D9" s="6" t="s">
        <v>96</v>
      </c>
      <c r="E9" s="6" t="s">
        <v>143</v>
      </c>
      <c r="F9" s="6" t="s">
        <v>162</v>
      </c>
      <c r="G9" s="8"/>
      <c r="H9" s="19"/>
      <c r="I9" s="12"/>
      <c r="J9" s="12"/>
    </row>
    <row r="10" spans="2:10" ht="12.75" customHeight="1">
      <c r="B10" s="532"/>
      <c r="C10" s="1" t="s">
        <v>8</v>
      </c>
      <c r="D10" s="1" t="s">
        <v>8</v>
      </c>
      <c r="E10" s="1" t="s">
        <v>8</v>
      </c>
      <c r="F10" s="1" t="s">
        <v>8</v>
      </c>
      <c r="G10" s="9"/>
      <c r="H10" s="18"/>
      <c r="I10" s="16"/>
      <c r="J10" s="18"/>
    </row>
    <row r="11" spans="2:10" ht="21" customHeight="1">
      <c r="B11" s="532" t="s">
        <v>97</v>
      </c>
      <c r="C11" s="6" t="s">
        <v>98</v>
      </c>
      <c r="D11" s="6" t="s">
        <v>140</v>
      </c>
      <c r="E11" s="6" t="s">
        <v>144</v>
      </c>
      <c r="F11" s="6" t="s">
        <v>163</v>
      </c>
      <c r="G11" s="8"/>
      <c r="H11" s="19"/>
      <c r="I11" s="12"/>
      <c r="J11" s="12"/>
    </row>
    <row r="12" spans="2:10" ht="12.75" customHeight="1">
      <c r="B12" s="532"/>
      <c r="C12" s="1" t="s">
        <v>99</v>
      </c>
      <c r="D12" s="4"/>
      <c r="E12" s="1"/>
      <c r="F12" s="1"/>
      <c r="G12" s="9"/>
      <c r="H12" s="18"/>
      <c r="I12" s="18"/>
      <c r="J12" s="18"/>
    </row>
    <row r="13" spans="2:10" ht="21" customHeight="1">
      <c r="B13" s="532" t="s">
        <v>100</v>
      </c>
      <c r="C13" s="6" t="s">
        <v>137</v>
      </c>
      <c r="D13" s="6" t="s">
        <v>101</v>
      </c>
      <c r="E13" s="6" t="s">
        <v>102</v>
      </c>
      <c r="F13" s="6" t="s">
        <v>164</v>
      </c>
      <c r="G13" s="8"/>
      <c r="H13" s="12"/>
      <c r="I13" s="12"/>
      <c r="J13" s="12"/>
    </row>
    <row r="14" spans="2:10" ht="12.75" customHeight="1">
      <c r="B14" s="532"/>
      <c r="C14" s="1"/>
      <c r="D14" s="3"/>
      <c r="E14" s="3"/>
      <c r="F14" s="3"/>
      <c r="G14" s="9"/>
      <c r="H14" s="12"/>
      <c r="I14" s="12"/>
      <c r="J14" s="12"/>
    </row>
    <row r="15" spans="2:10" ht="21" customHeight="1">
      <c r="B15" s="532" t="s">
        <v>103</v>
      </c>
      <c r="C15" s="6" t="s">
        <v>104</v>
      </c>
      <c r="D15" s="6" t="s">
        <v>105</v>
      </c>
      <c r="E15" s="6" t="s">
        <v>106</v>
      </c>
      <c r="F15" s="6" t="s">
        <v>165</v>
      </c>
      <c r="G15" s="8"/>
      <c r="H15" s="12"/>
      <c r="I15" s="12"/>
      <c r="J15" s="12"/>
    </row>
    <row r="16" spans="2:10" ht="12.75" customHeight="1">
      <c r="B16" s="532"/>
      <c r="C16" s="1" t="s">
        <v>107</v>
      </c>
      <c r="D16" s="1"/>
      <c r="E16" s="3"/>
      <c r="F16" s="3"/>
      <c r="G16" s="9"/>
      <c r="H16" s="17"/>
      <c r="I16" s="17"/>
      <c r="J16" s="17"/>
    </row>
    <row r="17" spans="2:10" ht="21" customHeight="1">
      <c r="B17" s="532" t="s">
        <v>108</v>
      </c>
      <c r="C17" s="6" t="s">
        <v>109</v>
      </c>
      <c r="D17" s="6" t="s">
        <v>110</v>
      </c>
      <c r="E17" s="6" t="s">
        <v>111</v>
      </c>
      <c r="F17" s="115" t="s">
        <v>166</v>
      </c>
      <c r="G17" s="8"/>
      <c r="H17" s="16"/>
      <c r="I17" s="16"/>
      <c r="J17" s="16"/>
    </row>
    <row r="18" spans="2:10" ht="12.75" customHeight="1">
      <c r="B18" s="532"/>
      <c r="C18" s="1"/>
      <c r="D18" s="3"/>
      <c r="E18" s="1"/>
      <c r="F18" s="116"/>
      <c r="G18" s="11"/>
      <c r="H18" s="17"/>
      <c r="I18" s="17"/>
      <c r="J18" s="17"/>
    </row>
    <row r="19" spans="2:10" ht="21" customHeight="1">
      <c r="B19" s="532" t="s">
        <v>112</v>
      </c>
      <c r="C19" s="6" t="s">
        <v>113</v>
      </c>
      <c r="D19" s="12"/>
      <c r="E19" s="19"/>
      <c r="F19" s="117"/>
      <c r="G19" s="12"/>
      <c r="H19" s="17"/>
      <c r="I19" s="17"/>
      <c r="J19" s="17"/>
    </row>
    <row r="20" spans="2:10" ht="12.75" customHeight="1">
      <c r="B20" s="532"/>
      <c r="C20" s="1" t="s">
        <v>132</v>
      </c>
      <c r="D20" s="12"/>
      <c r="E20" s="19"/>
      <c r="F20" s="117"/>
      <c r="G20" s="12"/>
      <c r="H20" s="17"/>
      <c r="I20" s="17"/>
      <c r="J20" s="17"/>
    </row>
    <row r="21" spans="2:10" ht="12" customHeight="1">
      <c r="E21" s="17"/>
      <c r="F21" s="17"/>
      <c r="H21" s="17"/>
      <c r="I21" s="17"/>
      <c r="J21" s="17"/>
    </row>
    <row r="22" spans="2:10" ht="18" customHeight="1">
      <c r="B22" s="111" t="s">
        <v>0</v>
      </c>
      <c r="C22" s="2" t="s">
        <v>5</v>
      </c>
      <c r="D22" s="2" t="s">
        <v>6</v>
      </c>
      <c r="E22" s="2" t="s">
        <v>13</v>
      </c>
      <c r="F22" s="7"/>
      <c r="G22" s="16"/>
      <c r="H22" s="18"/>
      <c r="I22" s="18"/>
      <c r="J22" s="18"/>
    </row>
    <row r="23" spans="2:10" ht="18" customHeight="1">
      <c r="B23" s="532" t="s">
        <v>1</v>
      </c>
      <c r="C23" s="13" t="s">
        <v>114</v>
      </c>
      <c r="D23" s="21" t="s">
        <v>115</v>
      </c>
      <c r="E23" s="21" t="s">
        <v>115</v>
      </c>
      <c r="F23" s="10"/>
      <c r="G23" s="17"/>
      <c r="H23" s="19"/>
      <c r="I23" s="19"/>
      <c r="J23" s="19"/>
    </row>
    <row r="24" spans="2:10" ht="18" customHeight="1">
      <c r="B24" s="533"/>
      <c r="C24" s="14" t="s">
        <v>116</v>
      </c>
      <c r="D24" s="14" t="s">
        <v>117</v>
      </c>
      <c r="E24" s="14" t="s">
        <v>117</v>
      </c>
      <c r="F24" s="10"/>
      <c r="G24" s="17"/>
      <c r="H24" s="18"/>
      <c r="I24" s="18"/>
      <c r="J24" s="18"/>
    </row>
    <row r="25" spans="2:10" ht="18" customHeight="1">
      <c r="B25" s="113"/>
      <c r="C25" s="14" t="s">
        <v>89</v>
      </c>
      <c r="D25" s="14"/>
      <c r="E25" s="14"/>
      <c r="F25" s="10"/>
      <c r="G25" s="17"/>
      <c r="H25" s="12"/>
      <c r="I25" s="12"/>
      <c r="J25" s="20"/>
    </row>
    <row r="26" spans="2:10" ht="18" customHeight="1">
      <c r="B26" s="112"/>
      <c r="C26" s="15" t="s">
        <v>118</v>
      </c>
      <c r="D26" s="14" t="s">
        <v>119</v>
      </c>
      <c r="E26" s="14" t="s">
        <v>120</v>
      </c>
      <c r="F26" s="10"/>
      <c r="G26" s="17"/>
      <c r="H26" s="18"/>
      <c r="I26" s="18"/>
      <c r="J26" s="18"/>
    </row>
    <row r="27" spans="2:10" ht="21" customHeight="1">
      <c r="B27" s="532" t="s">
        <v>94</v>
      </c>
      <c r="C27" s="6" t="s">
        <v>121</v>
      </c>
      <c r="D27" s="6" t="s">
        <v>122</v>
      </c>
      <c r="E27" s="6" t="s">
        <v>159</v>
      </c>
      <c r="F27" s="8"/>
      <c r="G27" s="18"/>
      <c r="H27" s="12"/>
      <c r="I27" s="12"/>
      <c r="J27" s="12"/>
    </row>
    <row r="28" spans="2:10" ht="12.75" customHeight="1">
      <c r="B28" s="532"/>
      <c r="C28" s="1" t="s">
        <v>8</v>
      </c>
      <c r="D28" s="1" t="s">
        <v>8</v>
      </c>
      <c r="E28" s="1" t="s">
        <v>8</v>
      </c>
      <c r="F28" s="9"/>
      <c r="G28" s="19"/>
      <c r="H28" s="18"/>
      <c r="I28" s="18"/>
      <c r="J28" s="18"/>
    </row>
    <row r="29" spans="2:10" ht="21" customHeight="1">
      <c r="B29" s="532" t="s">
        <v>97</v>
      </c>
      <c r="C29" s="6" t="s">
        <v>147</v>
      </c>
      <c r="D29" s="6" t="s">
        <v>155</v>
      </c>
      <c r="E29" s="6" t="s">
        <v>123</v>
      </c>
      <c r="F29" s="8"/>
      <c r="G29" s="18"/>
      <c r="H29" s="12"/>
      <c r="I29" s="12"/>
      <c r="J29" s="12"/>
    </row>
    <row r="30" spans="2:10" ht="12.75" customHeight="1">
      <c r="B30" s="532"/>
      <c r="C30" s="3"/>
      <c r="D30" s="3"/>
      <c r="E30" s="4"/>
      <c r="F30" s="10"/>
      <c r="G30" s="12"/>
      <c r="H30" s="18"/>
      <c r="I30" s="18"/>
      <c r="J30" s="18"/>
    </row>
    <row r="31" spans="2:10" ht="21" customHeight="1">
      <c r="B31" s="532" t="s">
        <v>100</v>
      </c>
      <c r="C31" s="6" t="s">
        <v>124</v>
      </c>
      <c r="D31" s="6" t="s">
        <v>156</v>
      </c>
      <c r="E31" s="6" t="s">
        <v>160</v>
      </c>
      <c r="F31" s="8"/>
      <c r="G31" s="18"/>
      <c r="H31" s="12"/>
      <c r="I31" s="12"/>
      <c r="J31" s="12"/>
    </row>
    <row r="32" spans="2:10" ht="12.75" customHeight="1">
      <c r="B32" s="532"/>
      <c r="C32" s="3"/>
      <c r="D32" s="3"/>
      <c r="E32" s="3"/>
      <c r="F32" s="11"/>
      <c r="G32" s="12"/>
      <c r="H32" s="12"/>
      <c r="I32" s="12"/>
      <c r="J32" s="12"/>
    </row>
    <row r="33" spans="2:10" ht="21" customHeight="1">
      <c r="B33" s="532" t="s">
        <v>103</v>
      </c>
      <c r="C33" s="6" t="s">
        <v>148</v>
      </c>
      <c r="D33" s="6" t="s">
        <v>125</v>
      </c>
      <c r="E33" s="6" t="s">
        <v>161</v>
      </c>
      <c r="F33" s="8"/>
      <c r="G33" s="18"/>
      <c r="H33" s="18"/>
      <c r="I33" s="18"/>
      <c r="J33" s="17"/>
    </row>
    <row r="34" spans="2:10" ht="12.75" customHeight="1">
      <c r="B34" s="532"/>
      <c r="C34" s="3"/>
      <c r="D34" s="3"/>
      <c r="E34" s="3"/>
      <c r="F34" s="11"/>
      <c r="G34" s="12"/>
      <c r="H34" s="12"/>
      <c r="I34" s="12"/>
      <c r="J34" s="17"/>
    </row>
    <row r="35" spans="2:10" ht="21" customHeight="1">
      <c r="B35" s="532" t="s">
        <v>108</v>
      </c>
      <c r="C35" s="6" t="s">
        <v>126</v>
      </c>
      <c r="D35" s="6" t="s">
        <v>157</v>
      </c>
      <c r="E35" s="115" t="s">
        <v>127</v>
      </c>
      <c r="F35" s="8"/>
      <c r="G35" s="18"/>
      <c r="H35" s="18"/>
      <c r="I35" s="18"/>
      <c r="J35" s="17"/>
    </row>
    <row r="36" spans="2:10" ht="12.75" customHeight="1">
      <c r="B36" s="532"/>
      <c r="C36" s="3"/>
      <c r="D36" s="3"/>
      <c r="E36" s="116"/>
      <c r="F36" s="11"/>
      <c r="G36" s="12"/>
      <c r="H36" s="12"/>
      <c r="I36" s="12"/>
      <c r="J36" s="17"/>
    </row>
    <row r="37" spans="2:10" ht="18" customHeight="1">
      <c r="E37" s="17"/>
      <c r="F37" s="17"/>
      <c r="H37" s="17"/>
      <c r="I37" s="17"/>
      <c r="J37" s="17"/>
    </row>
    <row r="38" spans="2:10" ht="18" customHeight="1">
      <c r="B38" s="5" t="s">
        <v>128</v>
      </c>
      <c r="H38" s="17"/>
      <c r="I38" s="17"/>
      <c r="J38" s="17"/>
    </row>
    <row r="39" spans="2:10" ht="18" customHeight="1">
      <c r="B39" s="537" t="s">
        <v>10</v>
      </c>
      <c r="C39" s="537"/>
      <c r="D39" s="537"/>
      <c r="E39" s="537"/>
      <c r="F39" s="537"/>
      <c r="H39" s="17"/>
      <c r="I39" s="17"/>
      <c r="J39" s="17"/>
    </row>
    <row r="40" spans="2:10" ht="18" customHeight="1">
      <c r="B40" s="537" t="s">
        <v>7</v>
      </c>
      <c r="C40" s="537"/>
      <c r="D40" s="537"/>
      <c r="E40" s="537"/>
      <c r="F40" s="537"/>
    </row>
    <row r="41" spans="2:10" ht="18" customHeight="1">
      <c r="B41" s="537" t="s">
        <v>9</v>
      </c>
      <c r="C41" s="537"/>
      <c r="D41" s="537"/>
      <c r="E41" s="537"/>
      <c r="F41" s="537"/>
    </row>
    <row r="42" spans="2:10" ht="18" customHeight="1">
      <c r="B42" s="537" t="s">
        <v>11</v>
      </c>
      <c r="C42" s="537"/>
      <c r="D42" s="537"/>
      <c r="E42" s="537"/>
      <c r="F42" s="537"/>
    </row>
    <row r="43" spans="2:10" ht="18" customHeight="1">
      <c r="B43" s="110" t="s">
        <v>129</v>
      </c>
      <c r="C43" s="110"/>
      <c r="D43" s="110"/>
      <c r="E43" s="110"/>
      <c r="F43" s="110"/>
    </row>
    <row r="44" spans="2:10" ht="18" customHeight="1">
      <c r="B44" s="538" t="s">
        <v>130</v>
      </c>
      <c r="C44" s="538"/>
      <c r="D44" s="538"/>
      <c r="E44" s="538"/>
      <c r="F44" s="538"/>
    </row>
    <row r="45" spans="2:10" ht="33.75" customHeight="1">
      <c r="B45" s="535" t="s">
        <v>131</v>
      </c>
      <c r="C45" s="535"/>
      <c r="D45" s="535"/>
      <c r="E45" s="535"/>
      <c r="F45" s="535"/>
    </row>
    <row r="46" spans="2:10" ht="18" customHeight="1">
      <c r="B46" s="536" t="s">
        <v>88</v>
      </c>
      <c r="C46" s="536"/>
      <c r="D46" s="536"/>
      <c r="E46" s="536"/>
      <c r="F46" s="536"/>
    </row>
  </sheetData>
  <mergeCells count="21">
    <mergeCell ref="B45:F45"/>
    <mergeCell ref="B46:F46"/>
    <mergeCell ref="B42:F42"/>
    <mergeCell ref="B33:B34"/>
    <mergeCell ref="B44:F44"/>
    <mergeCell ref="B35:B36"/>
    <mergeCell ref="B41:F41"/>
    <mergeCell ref="B39:F39"/>
    <mergeCell ref="B40:F40"/>
    <mergeCell ref="B2:F2"/>
    <mergeCell ref="B9:B10"/>
    <mergeCell ref="B11:B12"/>
    <mergeCell ref="B13:B14"/>
    <mergeCell ref="B31:B32"/>
    <mergeCell ref="B23:B24"/>
    <mergeCell ref="B15:B16"/>
    <mergeCell ref="B17:B18"/>
    <mergeCell ref="B27:B28"/>
    <mergeCell ref="B29:B30"/>
    <mergeCell ref="B19:B20"/>
    <mergeCell ref="B6:B7"/>
  </mergeCells>
  <phoneticPr fontId="4"/>
  <pageMargins left="0.19685039370078741" right="0.11811023622047245" top="0.55118110236220474" bottom="0.15748031496062992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D1" sqref="D1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138</v>
      </c>
      <c r="L2" s="404"/>
      <c r="M2" s="404"/>
      <c r="N2" s="405" t="s">
        <v>47</v>
      </c>
      <c r="O2" s="405"/>
      <c r="P2" s="73"/>
      <c r="Q2" s="406" t="s">
        <v>139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B</v>
      </c>
      <c r="C6" s="436"/>
      <c r="D6" s="436"/>
      <c r="E6" s="437" t="s">
        <v>47</v>
      </c>
      <c r="F6" s="437"/>
      <c r="G6" s="437"/>
      <c r="H6" s="378" t="str">
        <f>C9</f>
        <v>城山FC</v>
      </c>
      <c r="I6" s="379"/>
      <c r="J6" s="379"/>
      <c r="K6" s="379"/>
      <c r="L6" s="380"/>
      <c r="M6" s="387" t="str">
        <f>C11</f>
        <v>中央SS</v>
      </c>
      <c r="N6" s="388"/>
      <c r="O6" s="388"/>
      <c r="P6" s="388"/>
      <c r="Q6" s="389"/>
      <c r="R6" s="378" t="str">
        <f>C13</f>
        <v>西FC</v>
      </c>
      <c r="S6" s="396"/>
      <c r="T6" s="396"/>
      <c r="U6" s="396"/>
      <c r="V6" s="397"/>
      <c r="W6" s="378" t="str">
        <f>C15</f>
        <v>ＦＣ国府</v>
      </c>
      <c r="X6" s="396"/>
      <c r="Y6" s="396"/>
      <c r="Z6" s="396"/>
      <c r="AA6" s="397"/>
      <c r="AB6" s="378" t="str">
        <f>C17</f>
        <v>中居キッカーズ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組合表!D9</f>
        <v>城山FC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0</v>
      </c>
      <c r="N9" s="418"/>
      <c r="O9" s="77" t="str">
        <f>IF(ISBLANK(O69),"",IF(M9&gt;P9,"○",IF(M9&lt;P9,"×","△")))</f>
        <v>×</v>
      </c>
      <c r="P9" s="419">
        <f>IF(ISBLANK(S69),"",S69)</f>
        <v>21</v>
      </c>
      <c r="Q9" s="420"/>
      <c r="R9" s="418">
        <f>IF(ISBLANK(O45),"",O45)</f>
        <v>0</v>
      </c>
      <c r="S9" s="418"/>
      <c r="T9" s="77" t="str">
        <f>IF(ISBLANK(O45),"",IF(R9&gt;U9,"○",IF(R9&lt;U9,"×","△")))</f>
        <v>×</v>
      </c>
      <c r="U9" s="423">
        <f>IF(ISBLANK(S45),"",S45)</f>
        <v>8</v>
      </c>
      <c r="V9" s="423"/>
      <c r="W9" s="418">
        <f>IF(ISBLANK(O51),"",O51)</f>
        <v>2</v>
      </c>
      <c r="X9" s="418"/>
      <c r="Y9" s="77" t="str">
        <f>IF(ISBLANK(O51),"",IF(W9&gt;Z9,"○",IF(W9&lt;Z9,"×","△")))</f>
        <v>×</v>
      </c>
      <c r="Z9" s="423">
        <f>IF(ISBLANK(S51),"",S51)</f>
        <v>4</v>
      </c>
      <c r="AA9" s="423"/>
      <c r="AB9" s="418">
        <f>IF(ISBLANK(O65),"",O65)</f>
        <v>0</v>
      </c>
      <c r="AC9" s="418"/>
      <c r="AD9" s="77" t="str">
        <f>IF(ISBLANK(O65),"",IF(AB9&gt;AE9,"○",IF(AB9&lt;AE9,"×","△")))</f>
        <v>×</v>
      </c>
      <c r="AE9" s="423">
        <f>IF(ISBLANK(S65),"",S65)</f>
        <v>11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0</v>
      </c>
      <c r="AR9" s="438"/>
      <c r="AS9" s="438">
        <f>IF(ISBLANK($O$45),"",SUM(H9)+SUM(M9)+SUM(R9)+SUM(W9)+SUM(AB9)+SUM(AG9)+SUM(AL9))</f>
        <v>2</v>
      </c>
      <c r="AT9" s="438"/>
      <c r="AU9" s="438">
        <f>IF(ISBLANK($O$45),"",SUM(H9)+SUM(P9)+SUM(U9)+SUM(Z9)+SUM(AE9)+SUM(AJ9)+SUM(AO9))</f>
        <v>44</v>
      </c>
      <c r="AV9" s="438"/>
      <c r="AW9" s="438">
        <f>IF(ISBLANK(O45),"",AS9-AU9)</f>
        <v>-42</v>
      </c>
      <c r="AX9" s="438"/>
      <c r="AY9" s="438"/>
      <c r="AZ9" s="439">
        <f>IF(ISBLANK(O69),"",RANK($BF$9:$BF$18,$BF$9:$BF$18))</f>
        <v>5</v>
      </c>
      <c r="BA9" s="439"/>
      <c r="BB9" s="440">
        <f>IF(ISBLANK(O45),"",AQ9*10000+AW9*100+AS9)</f>
        <v>-4198</v>
      </c>
      <c r="BD9" s="445">
        <f>COUNTIF(H9:AP10,"○")</f>
        <v>0</v>
      </c>
      <c r="BE9" s="445">
        <f>COUNTIF(H9:AP10,"△")</f>
        <v>0</v>
      </c>
      <c r="BF9" s="445">
        <f>SUM(AQ9*10000+AW9*100+AS9)</f>
        <v>-4198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組合表!D11</f>
        <v>中央SS</v>
      </c>
      <c r="D11" s="415"/>
      <c r="E11" s="415"/>
      <c r="F11" s="415"/>
      <c r="G11" s="415"/>
      <c r="H11" s="418">
        <f>P9</f>
        <v>21</v>
      </c>
      <c r="I11" s="418"/>
      <c r="J11" s="77" t="str">
        <f>IF(ISBLANK(O69),"",IF(H11&gt;K11,"○",IF(H11&lt;K11,"×","△")))</f>
        <v>○</v>
      </c>
      <c r="K11" s="423">
        <f>M9</f>
        <v>0</v>
      </c>
      <c r="L11" s="423"/>
      <c r="M11" s="417"/>
      <c r="N11" s="417"/>
      <c r="O11" s="417"/>
      <c r="P11" s="417"/>
      <c r="Q11" s="417"/>
      <c r="R11" s="418">
        <f>IF(ISBLANK(O63),"",O63)</f>
        <v>4</v>
      </c>
      <c r="S11" s="418"/>
      <c r="T11" s="77" t="str">
        <f>IF(ISBLANK(O63),"",IF(R11&gt;U11,"○",IF(R11&lt;U11,"×","△")))</f>
        <v>○</v>
      </c>
      <c r="U11" s="423">
        <f>IF(ISBLANK(S63),"",S63)</f>
        <v>0</v>
      </c>
      <c r="V11" s="423"/>
      <c r="W11" s="418">
        <f>IF(ISBLANK(O47),"",O47)</f>
        <v>16</v>
      </c>
      <c r="X11" s="418"/>
      <c r="Y11" s="77" t="str">
        <f>IF(ISBLANK(O47),"",IF(W11&gt;Z11,"○",IF(W11&lt;Z11,"×","△")))</f>
        <v>○</v>
      </c>
      <c r="Z11" s="423">
        <f>IF(ISBLANK(S47),"",S47)</f>
        <v>0</v>
      </c>
      <c r="AA11" s="423"/>
      <c r="AB11" s="418">
        <f>IF(ISBLANK(O53),"",O53)</f>
        <v>3</v>
      </c>
      <c r="AC11" s="418"/>
      <c r="AD11" s="77" t="str">
        <f>IF(ISBLANK(O53),"",IF(AB11&gt;AE11,"○",IF(AB11&lt;AE11,"×","△")))</f>
        <v>○</v>
      </c>
      <c r="AE11" s="423">
        <f>IF(ISBLANK(S53),"",S53)</f>
        <v>0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12</v>
      </c>
      <c r="AR11" s="438"/>
      <c r="AS11" s="438">
        <f>IF(ISBLANK($O$45),"",SUM(H11)+SUM(M11)+SUM(R11)+SUM(W11)+SUM(AB11)+SUM(AG11)+SUM(AL11))</f>
        <v>44</v>
      </c>
      <c r="AT11" s="438"/>
      <c r="AU11" s="438">
        <f>IF(ISBLANK($O$45),"",SUM(K11)+SUM(P11)+SUM(U11)+SUM(Z11)+SUM(AE11)+SUM(AJ11)+SUM(AO11))</f>
        <v>0</v>
      </c>
      <c r="AV11" s="438"/>
      <c r="AW11" s="438">
        <f>IF(ISBLANK(O45),"",AS11-AU11)</f>
        <v>44</v>
      </c>
      <c r="AX11" s="438"/>
      <c r="AY11" s="438"/>
      <c r="AZ11" s="439">
        <f>IF(ISBLANK(S69),"",RANK($BF$9:$BF$18,$BF$9:$BF$18))</f>
        <v>1</v>
      </c>
      <c r="BA11" s="439"/>
      <c r="BB11" s="440">
        <f>IF(ISBLANK(S45),"",AQ11*10000+AW11*100+AS11)</f>
        <v>124444</v>
      </c>
      <c r="BD11" s="445">
        <f>COUNTIF(H11:AP12,"○")</f>
        <v>4</v>
      </c>
      <c r="BE11" s="445">
        <f>COUNTIF(H11:AP12,"△")</f>
        <v>0</v>
      </c>
      <c r="BF11" s="445">
        <f>SUM(AQ11*10000+AW11*100+AS11)</f>
        <v>124444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18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組合表!D13</f>
        <v>西FC</v>
      </c>
      <c r="D13" s="415"/>
      <c r="E13" s="415"/>
      <c r="F13" s="415"/>
      <c r="G13" s="415"/>
      <c r="H13" s="418">
        <f>U9</f>
        <v>8</v>
      </c>
      <c r="I13" s="418"/>
      <c r="J13" s="77" t="str">
        <f>IF(ISBLANK(O45),"",IF(H13&gt;K13,"○",IF(H13&lt;K13,"×","△")))</f>
        <v>○</v>
      </c>
      <c r="K13" s="423">
        <f>R9</f>
        <v>0</v>
      </c>
      <c r="L13" s="423"/>
      <c r="M13" s="418">
        <f>U11</f>
        <v>0</v>
      </c>
      <c r="N13" s="418"/>
      <c r="O13" s="77" t="str">
        <f>IF(ISBLANK(O63),"",IF(M13&gt;P13,"○",IF(M13&lt;P13,"×","△")))</f>
        <v>×</v>
      </c>
      <c r="P13" s="423">
        <f>R11</f>
        <v>4</v>
      </c>
      <c r="Q13" s="423"/>
      <c r="R13" s="417"/>
      <c r="S13" s="417"/>
      <c r="T13" s="417"/>
      <c r="U13" s="417"/>
      <c r="V13" s="417"/>
      <c r="W13" s="418">
        <f>IF(ISBLANK(O67),"",O67)</f>
        <v>18</v>
      </c>
      <c r="X13" s="418"/>
      <c r="Y13" s="77" t="str">
        <f>IF(ISBLANK(O67),"",IF(W13&gt;Z13,"○",IF(W13&lt;Z13,"×","△")))</f>
        <v>○</v>
      </c>
      <c r="Z13" s="423">
        <f>IF(ISBLANK(S67),"",S67)</f>
        <v>0</v>
      </c>
      <c r="AA13" s="423"/>
      <c r="AB13" s="418">
        <f>IF(ISBLANK(O49),"",O49)</f>
        <v>1</v>
      </c>
      <c r="AC13" s="418"/>
      <c r="AD13" s="77" t="str">
        <f>IF(ISBLANK(O49),"",IF(AB13&gt;AE13,"○",IF(AB13&lt;AE13,"×","△")))</f>
        <v>△</v>
      </c>
      <c r="AE13" s="423">
        <f>IF(ISBLANK(S49),"",S49)</f>
        <v>1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7</v>
      </c>
      <c r="AR13" s="438"/>
      <c r="AS13" s="438">
        <f>IF(ISBLANK($O$45),"",SUM(H13)+SUM(M13)+SUM(R13)+SUM(W13)+SUM(AB13)+SUM(AG13)+SUM(AL13))</f>
        <v>27</v>
      </c>
      <c r="AT13" s="438"/>
      <c r="AU13" s="438">
        <f>IF(ISBLANK($O$45),"",SUM(K13)+SUM(P13)+SUM(U13)+SUM(Z13)+SUM(AE13)+SUM(AJ13)+SUM(AO13))</f>
        <v>5</v>
      </c>
      <c r="AV13" s="438"/>
      <c r="AW13" s="438">
        <f>IF(ISBLANK(O45),"",AS13-AU13)</f>
        <v>22</v>
      </c>
      <c r="AX13" s="438"/>
      <c r="AY13" s="438"/>
      <c r="AZ13" s="439">
        <f>IF(ISBLANK(O67),"",RANK($BF$9:$BF$18,$BF$9:$BF$18))</f>
        <v>2</v>
      </c>
      <c r="BA13" s="439"/>
      <c r="BB13" s="440">
        <f>IF(ISBLANK(O47),"",AQ13*10000+AW13*100+AS13)</f>
        <v>72227</v>
      </c>
      <c r="BD13" s="445">
        <f>COUNTIF(H13:AP14,"○")</f>
        <v>2</v>
      </c>
      <c r="BE13" s="445">
        <f>COUNTIF(H13:AP14,"△")</f>
        <v>1</v>
      </c>
      <c r="BF13" s="445">
        <f>SUM(AQ13*10000+AW13*100+AS13)</f>
        <v>72227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18"/>
      <c r="K14" s="423"/>
      <c r="L14" s="423"/>
      <c r="M14" s="418"/>
      <c r="N14" s="418"/>
      <c r="O14" s="118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組合表!D15</f>
        <v>ＦＣ国府</v>
      </c>
      <c r="D15" s="415"/>
      <c r="E15" s="415"/>
      <c r="F15" s="415"/>
      <c r="G15" s="415"/>
      <c r="H15" s="418">
        <f>Z9</f>
        <v>4</v>
      </c>
      <c r="I15" s="418"/>
      <c r="J15" s="77" t="str">
        <f>IF(ISBLANK(O51),"",IF(H15&gt;K15,"○",IF(H15&lt;K15,"×","△")))</f>
        <v>○</v>
      </c>
      <c r="K15" s="423">
        <f>W9</f>
        <v>2</v>
      </c>
      <c r="L15" s="423"/>
      <c r="M15" s="418">
        <f>Z11</f>
        <v>0</v>
      </c>
      <c r="N15" s="418"/>
      <c r="O15" s="77" t="str">
        <f>IF(ISBLANK(O47),"",IF(M15&gt;P15,"○",IF(M15&lt;P15,"×","△")))</f>
        <v>×</v>
      </c>
      <c r="P15" s="423">
        <f>W11</f>
        <v>16</v>
      </c>
      <c r="Q15" s="423"/>
      <c r="R15" s="418">
        <f>Z13</f>
        <v>0</v>
      </c>
      <c r="S15" s="418"/>
      <c r="T15" s="77" t="str">
        <f>IF(ISBLANK(O67),"",IF(R15&gt;U15,"○",IF(R15&lt;U15,"×","△")))</f>
        <v>×</v>
      </c>
      <c r="U15" s="423">
        <f>W13</f>
        <v>18</v>
      </c>
      <c r="V15" s="423"/>
      <c r="W15" s="417"/>
      <c r="X15" s="417"/>
      <c r="Y15" s="417"/>
      <c r="Z15" s="417"/>
      <c r="AA15" s="417"/>
      <c r="AB15" s="418">
        <f>IF(ISBLANK(O61),"",O61)</f>
        <v>0</v>
      </c>
      <c r="AC15" s="418"/>
      <c r="AD15" s="77" t="str">
        <f>IF(ISBLANK(O61),"",IF(AB15&gt;AE15,"○",IF(AB15&lt;AE15,"×","△")))</f>
        <v>×</v>
      </c>
      <c r="AE15" s="423">
        <f>IF(ISBLANK(S61),"",S61)</f>
        <v>12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3</v>
      </c>
      <c r="AR15" s="438"/>
      <c r="AS15" s="438">
        <f>IF(ISBLANK($O$45),"",SUM(H15)+SUM(M15)+SUM(R15)+SUM(W15)+SUM(AB15)+SUM(AG15)+SUM(AL15))</f>
        <v>4</v>
      </c>
      <c r="AT15" s="438"/>
      <c r="AU15" s="438">
        <f>IF(ISBLANK($O$45),"",SUM(K15)+SUM(P15)+SUM(U15)+SUM(Z15)+SUM(AE15)+SUM(AJ15)+SUM(AO15))</f>
        <v>48</v>
      </c>
      <c r="AV15" s="438"/>
      <c r="AW15" s="438">
        <f>IF(ISBLANK(O45),"",AS15-AU15)</f>
        <v>-44</v>
      </c>
      <c r="AX15" s="438"/>
      <c r="AY15" s="438"/>
      <c r="AZ15" s="439">
        <f>IF(ISBLANK(S67),"",RANK($BF$9:$BF$18,$BF$9:$BF$18))</f>
        <v>4</v>
      </c>
      <c r="BA15" s="439"/>
      <c r="BB15" s="440">
        <f>IF(ISBLANK(S47),"",AQ15*10000+AW15*100+AS15)</f>
        <v>25604</v>
      </c>
      <c r="BD15" s="445">
        <f>COUNTIF(H15:AP16,"○")</f>
        <v>1</v>
      </c>
      <c r="BE15" s="445">
        <f>COUNTIF(H15:AP16,"△")</f>
        <v>0</v>
      </c>
      <c r="BF15" s="445">
        <f>SUM(AQ15*10000+AW15*100+AS15)</f>
        <v>25604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18"/>
      <c r="K16" s="423"/>
      <c r="L16" s="423"/>
      <c r="M16" s="418"/>
      <c r="N16" s="418"/>
      <c r="O16" s="118"/>
      <c r="P16" s="423"/>
      <c r="Q16" s="423"/>
      <c r="R16" s="418"/>
      <c r="S16" s="418"/>
      <c r="T16" s="118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組合表!D17</f>
        <v>中居キッカーズ</v>
      </c>
      <c r="D17" s="415"/>
      <c r="E17" s="415"/>
      <c r="F17" s="415"/>
      <c r="G17" s="415"/>
      <c r="H17" s="418">
        <f>AE9</f>
        <v>11</v>
      </c>
      <c r="I17" s="418"/>
      <c r="J17" s="77" t="str">
        <f>IF(ISBLANK(O65),"",IF(H17&gt;K17,"○",IF(H17&lt;K17,"×","△")))</f>
        <v>○</v>
      </c>
      <c r="K17" s="423">
        <f>AB9</f>
        <v>0</v>
      </c>
      <c r="L17" s="423"/>
      <c r="M17" s="418">
        <f>AE11</f>
        <v>0</v>
      </c>
      <c r="N17" s="418"/>
      <c r="O17" s="77" t="str">
        <f>IF(ISBLANK(O53),"",IF(M17&gt;P17,"○",IF(M17&lt;P17,"×","△")))</f>
        <v>×</v>
      </c>
      <c r="P17" s="423">
        <f>AB11</f>
        <v>3</v>
      </c>
      <c r="Q17" s="423"/>
      <c r="R17" s="418">
        <f>AE13</f>
        <v>1</v>
      </c>
      <c r="S17" s="418"/>
      <c r="T17" s="77" t="str">
        <f>IF(ISBLANK(O49),"",IF(R17&gt;U17,"○",IF(R17&lt;U17,"×","△")))</f>
        <v>△</v>
      </c>
      <c r="U17" s="423">
        <f>AB13</f>
        <v>1</v>
      </c>
      <c r="V17" s="423"/>
      <c r="W17" s="418">
        <f>AE15</f>
        <v>12</v>
      </c>
      <c r="X17" s="418"/>
      <c r="Y17" s="77" t="str">
        <f>IF(ISBLANK(O61),"",IF(W17&gt;Z17,"○",IF(W17&lt;Z17,"×","△")))</f>
        <v>○</v>
      </c>
      <c r="Z17" s="423">
        <f>AB15</f>
        <v>0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7</v>
      </c>
      <c r="AR17" s="438"/>
      <c r="AS17" s="438">
        <f>IF(ISBLANK($O$45),"",SUM(H17)+SUM(M17)+SUM(R17)+SUM(W17)+SUM(AB17)+SUM(AG17)+SUM(AL17))</f>
        <v>24</v>
      </c>
      <c r="AT17" s="438"/>
      <c r="AU17" s="446">
        <f>IF(ISBLANK($O$45),"",SUM(K17)+SUM(P17)+SUM(U17)+SUM(Z17)+SUM(AE17)+SUM(AJ17)+SUM(AO17))</f>
        <v>4</v>
      </c>
      <c r="AV17" s="447"/>
      <c r="AW17" s="438">
        <f>IF(ISBLANK(O45),"",AS17-AU17)</f>
        <v>20</v>
      </c>
      <c r="AX17" s="438"/>
      <c r="AY17" s="438"/>
      <c r="AZ17" s="439">
        <f>IF(ISBLANK(S65),"",RANK($BF$9:$BF$18,$BF$9:$BF$18))</f>
        <v>3</v>
      </c>
      <c r="BA17" s="439"/>
      <c r="BB17" s="440">
        <f>IF(ISBLANK(O49),"",AQ17*10000+AW17*100+AS17)</f>
        <v>72024</v>
      </c>
      <c r="BD17" s="445">
        <f>COUNTIF(H17:AP18,"○")</f>
        <v>2</v>
      </c>
      <c r="BE17" s="445">
        <f>COUNTIF(H17:AP18,"△")</f>
        <v>1</v>
      </c>
      <c r="BF17" s="445">
        <f>SUM(AQ17*10000+AW17*100+AS17)</f>
        <v>72024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18"/>
      <c r="K18" s="423"/>
      <c r="L18" s="423"/>
      <c r="M18" s="418"/>
      <c r="N18" s="418"/>
      <c r="O18" s="118"/>
      <c r="P18" s="423"/>
      <c r="Q18" s="423"/>
      <c r="R18" s="418"/>
      <c r="S18" s="418"/>
      <c r="T18" s="118"/>
      <c r="U18" s="423"/>
      <c r="V18" s="423"/>
      <c r="W18" s="418"/>
      <c r="X18" s="418"/>
      <c r="Y18" s="118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5</v>
      </c>
      <c r="I23" s="456"/>
      <c r="J23" s="456"/>
      <c r="K23" s="456"/>
      <c r="L23" s="456"/>
      <c r="M23" s="457">
        <f>IF(ISBLANK(#REF!),"",AZ11)</f>
        <v>1</v>
      </c>
      <c r="N23" s="457"/>
      <c r="O23" s="457"/>
      <c r="P23" s="457"/>
      <c r="Q23" s="457"/>
      <c r="R23" s="457">
        <f>IF(ISBLANK(#REF!),"",AZ13)</f>
        <v>2</v>
      </c>
      <c r="S23" s="457"/>
      <c r="T23" s="457"/>
      <c r="U23" s="457"/>
      <c r="V23" s="457"/>
      <c r="W23" s="457">
        <f>IF(ISBLANK(#REF!),"",AZ15)</f>
        <v>4</v>
      </c>
      <c r="X23" s="457"/>
      <c r="Y23" s="457"/>
      <c r="Z23" s="457"/>
      <c r="AA23" s="457"/>
      <c r="AB23" s="457">
        <f>IF(ISBLANK(#REF!),"",AZ17)</f>
        <v>3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B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中央SS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12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44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0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44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西FC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7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27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5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22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中居キッカーズ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7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24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4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20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>
      <c r="B43" s="85"/>
      <c r="C43" s="482" t="s">
        <v>134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城山FC</v>
      </c>
      <c r="J45" s="496"/>
      <c r="K45" s="496"/>
      <c r="L45" s="496"/>
      <c r="M45" s="496"/>
      <c r="N45" s="497"/>
      <c r="O45" s="491">
        <v>0</v>
      </c>
      <c r="P45" s="491"/>
      <c r="Q45" s="491"/>
      <c r="R45" s="88"/>
      <c r="S45" s="491">
        <v>8</v>
      </c>
      <c r="T45" s="491"/>
      <c r="U45" s="491"/>
      <c r="V45" s="490" t="str">
        <f>C13</f>
        <v>西FC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中居キッカーズ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中央SS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491"/>
      <c r="P46" s="491"/>
      <c r="Q46" s="491"/>
      <c r="R46" s="92"/>
      <c r="S46" s="491"/>
      <c r="T46" s="491"/>
      <c r="U46" s="491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中央SS</v>
      </c>
      <c r="J47" s="490"/>
      <c r="K47" s="490"/>
      <c r="L47" s="490"/>
      <c r="M47" s="490"/>
      <c r="N47" s="490"/>
      <c r="O47" s="491">
        <v>16</v>
      </c>
      <c r="P47" s="491"/>
      <c r="Q47" s="491"/>
      <c r="R47" s="88"/>
      <c r="S47" s="491">
        <v>0</v>
      </c>
      <c r="T47" s="491"/>
      <c r="U47" s="491"/>
      <c r="V47" s="490" t="str">
        <f>C15</f>
        <v>ＦＣ国府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城山FC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西FC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491"/>
      <c r="P48" s="491"/>
      <c r="Q48" s="491"/>
      <c r="R48" s="92"/>
      <c r="S48" s="491"/>
      <c r="T48" s="491"/>
      <c r="U48" s="491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西FC</v>
      </c>
      <c r="J49" s="490"/>
      <c r="K49" s="490"/>
      <c r="L49" s="490"/>
      <c r="M49" s="490"/>
      <c r="N49" s="490"/>
      <c r="O49" s="491">
        <v>1</v>
      </c>
      <c r="P49" s="491"/>
      <c r="Q49" s="491"/>
      <c r="R49" s="88"/>
      <c r="S49" s="491">
        <v>1</v>
      </c>
      <c r="T49" s="491"/>
      <c r="U49" s="491"/>
      <c r="V49" s="490" t="str">
        <f>C17</f>
        <v>中居キッカーズ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中央SS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ＦＣ国府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491"/>
      <c r="P50" s="491"/>
      <c r="Q50" s="491"/>
      <c r="R50" s="92"/>
      <c r="S50" s="491"/>
      <c r="T50" s="491"/>
      <c r="U50" s="491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城山FC</v>
      </c>
      <c r="J51" s="501"/>
      <c r="K51" s="501"/>
      <c r="L51" s="501"/>
      <c r="M51" s="501"/>
      <c r="N51" s="501"/>
      <c r="O51" s="491">
        <v>2</v>
      </c>
      <c r="P51" s="491"/>
      <c r="Q51" s="491"/>
      <c r="R51" s="88"/>
      <c r="S51" s="491">
        <v>4</v>
      </c>
      <c r="T51" s="491"/>
      <c r="U51" s="491"/>
      <c r="V51" s="486" t="str">
        <f>C15</f>
        <v>ＦＣ国府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西FC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中居キッカーズ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491"/>
      <c r="P52" s="491"/>
      <c r="Q52" s="491"/>
      <c r="R52" s="92"/>
      <c r="S52" s="491"/>
      <c r="T52" s="491"/>
      <c r="U52" s="491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中央SS</v>
      </c>
      <c r="J53" s="490"/>
      <c r="K53" s="490"/>
      <c r="L53" s="490"/>
      <c r="M53" s="490"/>
      <c r="N53" s="490"/>
      <c r="O53" s="491">
        <v>3</v>
      </c>
      <c r="P53" s="491"/>
      <c r="Q53" s="491"/>
      <c r="R53" s="88"/>
      <c r="S53" s="491">
        <v>0</v>
      </c>
      <c r="T53" s="491"/>
      <c r="U53" s="491"/>
      <c r="V53" s="490" t="str">
        <f>C17</f>
        <v>中居キッカーズ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ＦＣ国府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城山FC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491"/>
      <c r="P54" s="491"/>
      <c r="Q54" s="491"/>
      <c r="R54" s="92"/>
      <c r="S54" s="491"/>
      <c r="T54" s="491"/>
      <c r="U54" s="491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135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ＦＣ国府</v>
      </c>
      <c r="J61" s="490"/>
      <c r="K61" s="490"/>
      <c r="L61" s="490"/>
      <c r="M61" s="490"/>
      <c r="N61" s="490"/>
      <c r="O61" s="491">
        <v>0</v>
      </c>
      <c r="P61" s="491"/>
      <c r="Q61" s="491"/>
      <c r="R61" s="88"/>
      <c r="S61" s="491">
        <v>12</v>
      </c>
      <c r="T61" s="491"/>
      <c r="U61" s="491"/>
      <c r="V61" s="490" t="str">
        <f>C17</f>
        <v>中居キッカーズ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城山FC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中央SS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中央SS</v>
      </c>
      <c r="J63" s="490"/>
      <c r="K63" s="490"/>
      <c r="L63" s="490"/>
      <c r="M63" s="490"/>
      <c r="N63" s="490"/>
      <c r="O63" s="491">
        <v>4</v>
      </c>
      <c r="P63" s="491"/>
      <c r="Q63" s="491"/>
      <c r="R63" s="88"/>
      <c r="S63" s="491">
        <v>0</v>
      </c>
      <c r="T63" s="491"/>
      <c r="U63" s="491"/>
      <c r="V63" s="490" t="str">
        <f>C13</f>
        <v>西FC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ＦＣ国府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中居キッカーズ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城山FC</v>
      </c>
      <c r="J65" s="501"/>
      <c r="K65" s="501"/>
      <c r="L65" s="501"/>
      <c r="M65" s="501"/>
      <c r="N65" s="501"/>
      <c r="O65" s="491">
        <v>0</v>
      </c>
      <c r="P65" s="491"/>
      <c r="Q65" s="491"/>
      <c r="R65" s="88"/>
      <c r="S65" s="491">
        <v>11</v>
      </c>
      <c r="T65" s="491"/>
      <c r="U65" s="491"/>
      <c r="V65" s="486" t="str">
        <f>C17</f>
        <v>中居キッカーズ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中央SS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西FC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西FC</v>
      </c>
      <c r="J67" s="490"/>
      <c r="K67" s="490"/>
      <c r="L67" s="490"/>
      <c r="M67" s="490"/>
      <c r="N67" s="490"/>
      <c r="O67" s="491">
        <v>18</v>
      </c>
      <c r="P67" s="491"/>
      <c r="Q67" s="491"/>
      <c r="R67" s="88"/>
      <c r="S67" s="491">
        <v>0</v>
      </c>
      <c r="T67" s="491"/>
      <c r="U67" s="491"/>
      <c r="V67" s="486" t="str">
        <f>C15</f>
        <v>ＦＣ国府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中居キッカーズ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城山FC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城山FC</v>
      </c>
      <c r="J69" s="490"/>
      <c r="K69" s="490"/>
      <c r="L69" s="490"/>
      <c r="M69" s="490"/>
      <c r="N69" s="490"/>
      <c r="O69" s="491">
        <v>0</v>
      </c>
      <c r="P69" s="491"/>
      <c r="Q69" s="491"/>
      <c r="R69" s="88"/>
      <c r="S69" s="491">
        <v>21</v>
      </c>
      <c r="T69" s="491"/>
      <c r="U69" s="491"/>
      <c r="V69" s="486" t="str">
        <f>C11</f>
        <v>中央SS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西FC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ＦＣ国府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757" priority="153" stopIfTrue="1">
      <formula>O55&gt;S55</formula>
    </cfRule>
    <cfRule type="expression" dxfId="756" priority="154" stopIfTrue="1">
      <formula>O55=S55</formula>
    </cfRule>
  </conditionalFormatting>
  <conditionalFormatting sqref="S55:U56">
    <cfRule type="expression" dxfId="755" priority="151" stopIfTrue="1">
      <formula>S55&gt;O55</formula>
    </cfRule>
    <cfRule type="expression" dxfId="754" priority="152" stopIfTrue="1">
      <formula>S55=O55</formula>
    </cfRule>
  </conditionalFormatting>
  <conditionalFormatting sqref="O55:Q56">
    <cfRule type="expression" dxfId="753" priority="149" stopIfTrue="1">
      <formula>O55&gt;S55</formula>
    </cfRule>
    <cfRule type="expression" dxfId="752" priority="150" stopIfTrue="1">
      <formula>O55=S55</formula>
    </cfRule>
  </conditionalFormatting>
  <conditionalFormatting sqref="S55:U56">
    <cfRule type="expression" dxfId="751" priority="147" stopIfTrue="1">
      <formula>S55&gt;O55</formula>
    </cfRule>
    <cfRule type="expression" dxfId="750" priority="148" stopIfTrue="1">
      <formula>S55=O55</formula>
    </cfRule>
  </conditionalFormatting>
  <conditionalFormatting sqref="O57:Q58">
    <cfRule type="expression" dxfId="749" priority="145" stopIfTrue="1">
      <formula>O57&gt;S57</formula>
    </cfRule>
    <cfRule type="expression" dxfId="748" priority="146" stopIfTrue="1">
      <formula>O57=S57</formula>
    </cfRule>
  </conditionalFormatting>
  <conditionalFormatting sqref="S57:U58">
    <cfRule type="expression" dxfId="747" priority="143" stopIfTrue="1">
      <formula>S57&gt;O57</formula>
    </cfRule>
    <cfRule type="expression" dxfId="746" priority="144" stopIfTrue="1">
      <formula>S57=O57</formula>
    </cfRule>
  </conditionalFormatting>
  <conditionalFormatting sqref="O57:Q58">
    <cfRule type="expression" dxfId="745" priority="141" stopIfTrue="1">
      <formula>O57&gt;S57</formula>
    </cfRule>
    <cfRule type="expression" dxfId="744" priority="142" stopIfTrue="1">
      <formula>O57=S57</formula>
    </cfRule>
  </conditionalFormatting>
  <conditionalFormatting sqref="S57:U58">
    <cfRule type="expression" dxfId="743" priority="139" stopIfTrue="1">
      <formula>S57&gt;O57</formula>
    </cfRule>
    <cfRule type="expression" dxfId="742" priority="140" stopIfTrue="1">
      <formula>S57=O57</formula>
    </cfRule>
  </conditionalFormatting>
  <conditionalFormatting sqref="O71:Q72">
    <cfRule type="expression" dxfId="741" priority="97" stopIfTrue="1">
      <formula>O71&gt;S71</formula>
    </cfRule>
    <cfRule type="expression" dxfId="740" priority="98" stopIfTrue="1">
      <formula>O71=S71</formula>
    </cfRule>
  </conditionalFormatting>
  <conditionalFormatting sqref="S71:U72">
    <cfRule type="expression" dxfId="739" priority="95" stopIfTrue="1">
      <formula>S71&gt;O71</formula>
    </cfRule>
    <cfRule type="expression" dxfId="738" priority="96" stopIfTrue="1">
      <formula>S71=O71</formula>
    </cfRule>
  </conditionalFormatting>
  <conditionalFormatting sqref="O71:Q72">
    <cfRule type="expression" dxfId="737" priority="93" stopIfTrue="1">
      <formula>O71&gt;S71</formula>
    </cfRule>
    <cfRule type="expression" dxfId="736" priority="94" stopIfTrue="1">
      <formula>O71=S71</formula>
    </cfRule>
  </conditionalFormatting>
  <conditionalFormatting sqref="S71:U72">
    <cfRule type="expression" dxfId="735" priority="91" stopIfTrue="1">
      <formula>S71&gt;O71</formula>
    </cfRule>
    <cfRule type="expression" dxfId="734" priority="92" stopIfTrue="1">
      <formula>S71=O71</formula>
    </cfRule>
  </conditionalFormatting>
  <conditionalFormatting sqref="O73:Q74">
    <cfRule type="expression" dxfId="733" priority="89" stopIfTrue="1">
      <formula>O73&gt;S73</formula>
    </cfRule>
    <cfRule type="expression" dxfId="732" priority="90" stopIfTrue="1">
      <formula>O73=S73</formula>
    </cfRule>
  </conditionalFormatting>
  <conditionalFormatting sqref="S73:U74">
    <cfRule type="expression" dxfId="731" priority="87" stopIfTrue="1">
      <formula>S73&gt;O73</formula>
    </cfRule>
    <cfRule type="expression" dxfId="730" priority="88" stopIfTrue="1">
      <formula>S73=O73</formula>
    </cfRule>
  </conditionalFormatting>
  <conditionalFormatting sqref="O73:Q74">
    <cfRule type="expression" dxfId="729" priority="85" stopIfTrue="1">
      <formula>O73&gt;S73</formula>
    </cfRule>
    <cfRule type="expression" dxfId="728" priority="86" stopIfTrue="1">
      <formula>O73=S73</formula>
    </cfRule>
  </conditionalFormatting>
  <conditionalFormatting sqref="S73:U74">
    <cfRule type="expression" dxfId="727" priority="83" stopIfTrue="1">
      <formula>S73&gt;O73</formula>
    </cfRule>
    <cfRule type="expression" dxfId="726" priority="84" stopIfTrue="1">
      <formula>S73=O73</formula>
    </cfRule>
  </conditionalFormatting>
  <conditionalFormatting sqref="E28">
    <cfRule type="expression" dxfId="725" priority="82" stopIfTrue="1">
      <formula>E28=FALSE</formula>
    </cfRule>
  </conditionalFormatting>
  <conditionalFormatting sqref="E28">
    <cfRule type="expression" dxfId="724" priority="81" stopIfTrue="1">
      <formula>E28=FALSE</formula>
    </cfRule>
  </conditionalFormatting>
  <conditionalFormatting sqref="O45:Q46">
    <cfRule type="expression" dxfId="723" priority="79" stopIfTrue="1">
      <formula>O45&gt;S45</formula>
    </cfRule>
    <cfRule type="expression" dxfId="722" priority="80" stopIfTrue="1">
      <formula>O45=S45</formula>
    </cfRule>
  </conditionalFormatting>
  <conditionalFormatting sqref="S45:U46">
    <cfRule type="expression" dxfId="721" priority="77" stopIfTrue="1">
      <formula>S45&gt;O45</formula>
    </cfRule>
    <cfRule type="expression" dxfId="720" priority="78" stopIfTrue="1">
      <formula>S45=O45</formula>
    </cfRule>
  </conditionalFormatting>
  <conditionalFormatting sqref="O45:Q46">
    <cfRule type="expression" dxfId="719" priority="75" stopIfTrue="1">
      <formula>O45&gt;S45</formula>
    </cfRule>
    <cfRule type="expression" dxfId="718" priority="76" stopIfTrue="1">
      <formula>O45=S45</formula>
    </cfRule>
  </conditionalFormatting>
  <conditionalFormatting sqref="S45:U46">
    <cfRule type="expression" dxfId="717" priority="73" stopIfTrue="1">
      <formula>S45&gt;O45</formula>
    </cfRule>
    <cfRule type="expression" dxfId="716" priority="74" stopIfTrue="1">
      <formula>S45=O45</formula>
    </cfRule>
  </conditionalFormatting>
  <conditionalFormatting sqref="O47:Q48">
    <cfRule type="expression" dxfId="715" priority="71" stopIfTrue="1">
      <formula>O47&gt;S47</formula>
    </cfRule>
    <cfRule type="expression" dxfId="714" priority="72" stopIfTrue="1">
      <formula>O47=S47</formula>
    </cfRule>
  </conditionalFormatting>
  <conditionalFormatting sqref="S47:U48">
    <cfRule type="expression" dxfId="713" priority="69" stopIfTrue="1">
      <formula>S47&gt;O47</formula>
    </cfRule>
    <cfRule type="expression" dxfId="712" priority="70" stopIfTrue="1">
      <formula>S47=O47</formula>
    </cfRule>
  </conditionalFormatting>
  <conditionalFormatting sqref="O47:Q48">
    <cfRule type="expression" dxfId="711" priority="67" stopIfTrue="1">
      <formula>O47&gt;S47</formula>
    </cfRule>
    <cfRule type="expression" dxfId="710" priority="68" stopIfTrue="1">
      <formula>O47=S47</formula>
    </cfRule>
  </conditionalFormatting>
  <conditionalFormatting sqref="S47:U48">
    <cfRule type="expression" dxfId="709" priority="65" stopIfTrue="1">
      <formula>S47&gt;O47</formula>
    </cfRule>
    <cfRule type="expression" dxfId="708" priority="66" stopIfTrue="1">
      <formula>S47=O47</formula>
    </cfRule>
  </conditionalFormatting>
  <conditionalFormatting sqref="O49:Q50">
    <cfRule type="expression" dxfId="707" priority="63" stopIfTrue="1">
      <formula>O49&gt;S49</formula>
    </cfRule>
    <cfRule type="expression" dxfId="706" priority="64" stopIfTrue="1">
      <formula>O49=S49</formula>
    </cfRule>
  </conditionalFormatting>
  <conditionalFormatting sqref="S49:U50">
    <cfRule type="expression" dxfId="705" priority="61" stopIfTrue="1">
      <formula>S49&gt;O49</formula>
    </cfRule>
    <cfRule type="expression" dxfId="704" priority="62" stopIfTrue="1">
      <formula>S49=O49</formula>
    </cfRule>
  </conditionalFormatting>
  <conditionalFormatting sqref="O49:Q50">
    <cfRule type="expression" dxfId="703" priority="59" stopIfTrue="1">
      <formula>O49&gt;S49</formula>
    </cfRule>
    <cfRule type="expression" dxfId="702" priority="60" stopIfTrue="1">
      <formula>O49=S49</formula>
    </cfRule>
  </conditionalFormatting>
  <conditionalFormatting sqref="S49:U50">
    <cfRule type="expression" dxfId="701" priority="57" stopIfTrue="1">
      <formula>S49&gt;O49</formula>
    </cfRule>
    <cfRule type="expression" dxfId="700" priority="58" stopIfTrue="1">
      <formula>S49=O49</formula>
    </cfRule>
  </conditionalFormatting>
  <conditionalFormatting sqref="O51:Q52">
    <cfRule type="expression" dxfId="699" priority="55" stopIfTrue="1">
      <formula>O51&gt;S51</formula>
    </cfRule>
    <cfRule type="expression" dxfId="698" priority="56" stopIfTrue="1">
      <formula>O51=S51</formula>
    </cfRule>
  </conditionalFormatting>
  <conditionalFormatting sqref="S51:U52">
    <cfRule type="expression" dxfId="697" priority="53" stopIfTrue="1">
      <formula>S51&gt;O51</formula>
    </cfRule>
    <cfRule type="expression" dxfId="696" priority="54" stopIfTrue="1">
      <formula>S51=O51</formula>
    </cfRule>
  </conditionalFormatting>
  <conditionalFormatting sqref="O51:Q52">
    <cfRule type="expression" dxfId="695" priority="51" stopIfTrue="1">
      <formula>O51&gt;S51</formula>
    </cfRule>
    <cfRule type="expression" dxfId="694" priority="52" stopIfTrue="1">
      <formula>O51=S51</formula>
    </cfRule>
  </conditionalFormatting>
  <conditionalFormatting sqref="S51:U52">
    <cfRule type="expression" dxfId="693" priority="49" stopIfTrue="1">
      <formula>S51&gt;O51</formula>
    </cfRule>
    <cfRule type="expression" dxfId="692" priority="50" stopIfTrue="1">
      <formula>S51=O51</formula>
    </cfRule>
  </conditionalFormatting>
  <conditionalFormatting sqref="O53:Q54">
    <cfRule type="expression" dxfId="691" priority="47" stopIfTrue="1">
      <formula>O53&gt;S53</formula>
    </cfRule>
    <cfRule type="expression" dxfId="690" priority="48" stopIfTrue="1">
      <formula>O53=S53</formula>
    </cfRule>
  </conditionalFormatting>
  <conditionalFormatting sqref="S53:U54">
    <cfRule type="expression" dxfId="689" priority="45" stopIfTrue="1">
      <formula>S53&gt;O53</formula>
    </cfRule>
    <cfRule type="expression" dxfId="688" priority="46" stopIfTrue="1">
      <formula>S53=O53</formula>
    </cfRule>
  </conditionalFormatting>
  <conditionalFormatting sqref="O53:Q54">
    <cfRule type="expression" dxfId="687" priority="43" stopIfTrue="1">
      <formula>O53&gt;S53</formula>
    </cfRule>
    <cfRule type="expression" dxfId="686" priority="44" stopIfTrue="1">
      <formula>O53=S53</formula>
    </cfRule>
  </conditionalFormatting>
  <conditionalFormatting sqref="S53:U54">
    <cfRule type="expression" dxfId="685" priority="41" stopIfTrue="1">
      <formula>S53&gt;O53</formula>
    </cfRule>
    <cfRule type="expression" dxfId="684" priority="42" stopIfTrue="1">
      <formula>S53=O53</formula>
    </cfRule>
  </conditionalFormatting>
  <conditionalFormatting sqref="O61:Q62">
    <cfRule type="expression" dxfId="683" priority="39" stopIfTrue="1">
      <formula>O61&gt;S61</formula>
    </cfRule>
    <cfRule type="expression" dxfId="682" priority="40" stopIfTrue="1">
      <formula>O61=S61</formula>
    </cfRule>
  </conditionalFormatting>
  <conditionalFormatting sqref="S61:U62">
    <cfRule type="expression" dxfId="681" priority="37" stopIfTrue="1">
      <formula>S61&gt;O61</formula>
    </cfRule>
    <cfRule type="expression" dxfId="680" priority="38" stopIfTrue="1">
      <formula>S61=O61</formula>
    </cfRule>
  </conditionalFormatting>
  <conditionalFormatting sqref="O61:Q62">
    <cfRule type="expression" dxfId="679" priority="35" stopIfTrue="1">
      <formula>O61&gt;S61</formula>
    </cfRule>
    <cfRule type="expression" dxfId="678" priority="36" stopIfTrue="1">
      <formula>O61=S61</formula>
    </cfRule>
  </conditionalFormatting>
  <conditionalFormatting sqref="S61:U62">
    <cfRule type="expression" dxfId="677" priority="33" stopIfTrue="1">
      <formula>S61&gt;O61</formula>
    </cfRule>
    <cfRule type="expression" dxfId="676" priority="34" stopIfTrue="1">
      <formula>S61=O61</formula>
    </cfRule>
  </conditionalFormatting>
  <conditionalFormatting sqref="O63:Q64">
    <cfRule type="expression" dxfId="675" priority="31" stopIfTrue="1">
      <formula>O63&gt;S63</formula>
    </cfRule>
    <cfRule type="expression" dxfId="674" priority="32" stopIfTrue="1">
      <formula>O63=S63</formula>
    </cfRule>
  </conditionalFormatting>
  <conditionalFormatting sqref="S63:U64">
    <cfRule type="expression" dxfId="673" priority="29" stopIfTrue="1">
      <formula>S63&gt;O63</formula>
    </cfRule>
    <cfRule type="expression" dxfId="672" priority="30" stopIfTrue="1">
      <formula>S63=O63</formula>
    </cfRule>
  </conditionalFormatting>
  <conditionalFormatting sqref="O63:Q64">
    <cfRule type="expression" dxfId="671" priority="27" stopIfTrue="1">
      <formula>O63&gt;S63</formula>
    </cfRule>
    <cfRule type="expression" dxfId="670" priority="28" stopIfTrue="1">
      <formula>O63=S63</formula>
    </cfRule>
  </conditionalFormatting>
  <conditionalFormatting sqref="S63:U64">
    <cfRule type="expression" dxfId="669" priority="25" stopIfTrue="1">
      <formula>S63&gt;O63</formula>
    </cfRule>
    <cfRule type="expression" dxfId="668" priority="26" stopIfTrue="1">
      <formula>S63=O63</formula>
    </cfRule>
  </conditionalFormatting>
  <conditionalFormatting sqref="O65:Q66">
    <cfRule type="expression" dxfId="667" priority="23" stopIfTrue="1">
      <formula>O65&gt;S65</formula>
    </cfRule>
    <cfRule type="expression" dxfId="666" priority="24" stopIfTrue="1">
      <formula>O65=S65</formula>
    </cfRule>
  </conditionalFormatting>
  <conditionalFormatting sqref="S65:U66">
    <cfRule type="expression" dxfId="665" priority="21" stopIfTrue="1">
      <formula>S65&gt;O65</formula>
    </cfRule>
    <cfRule type="expression" dxfId="664" priority="22" stopIfTrue="1">
      <formula>S65=O65</formula>
    </cfRule>
  </conditionalFormatting>
  <conditionalFormatting sqref="O65:Q66">
    <cfRule type="expression" dxfId="663" priority="19" stopIfTrue="1">
      <formula>O65&gt;S65</formula>
    </cfRule>
    <cfRule type="expression" dxfId="662" priority="20" stopIfTrue="1">
      <formula>O65=S65</formula>
    </cfRule>
  </conditionalFormatting>
  <conditionalFormatting sqref="S65:U66">
    <cfRule type="expression" dxfId="661" priority="17" stopIfTrue="1">
      <formula>S65&gt;O65</formula>
    </cfRule>
    <cfRule type="expression" dxfId="660" priority="18" stopIfTrue="1">
      <formula>S65=O65</formula>
    </cfRule>
  </conditionalFormatting>
  <conditionalFormatting sqref="O67:Q68">
    <cfRule type="expression" dxfId="659" priority="15" stopIfTrue="1">
      <formula>O67&gt;S67</formula>
    </cfRule>
    <cfRule type="expression" dxfId="658" priority="16" stopIfTrue="1">
      <formula>O67=S67</formula>
    </cfRule>
  </conditionalFormatting>
  <conditionalFormatting sqref="S67:U68">
    <cfRule type="expression" dxfId="657" priority="13" stopIfTrue="1">
      <formula>S67&gt;O67</formula>
    </cfRule>
    <cfRule type="expression" dxfId="656" priority="14" stopIfTrue="1">
      <formula>S67=O67</formula>
    </cfRule>
  </conditionalFormatting>
  <conditionalFormatting sqref="O67:Q68">
    <cfRule type="expression" dxfId="655" priority="11" stopIfTrue="1">
      <formula>O67&gt;S67</formula>
    </cfRule>
    <cfRule type="expression" dxfId="654" priority="12" stopIfTrue="1">
      <formula>O67=S67</formula>
    </cfRule>
  </conditionalFormatting>
  <conditionalFormatting sqref="S67:U68">
    <cfRule type="expression" dxfId="653" priority="9" stopIfTrue="1">
      <formula>S67&gt;O67</formula>
    </cfRule>
    <cfRule type="expression" dxfId="652" priority="10" stopIfTrue="1">
      <formula>S67=O67</formula>
    </cfRule>
  </conditionalFormatting>
  <conditionalFormatting sqref="O69:Q70">
    <cfRule type="expression" dxfId="651" priority="7" stopIfTrue="1">
      <formula>O69&gt;S69</formula>
    </cfRule>
    <cfRule type="expression" dxfId="650" priority="8" stopIfTrue="1">
      <formula>O69=S69</formula>
    </cfRule>
  </conditionalFormatting>
  <conditionalFormatting sqref="S69:U70">
    <cfRule type="expression" dxfId="649" priority="5" stopIfTrue="1">
      <formula>S69&gt;O69</formula>
    </cfRule>
    <cfRule type="expression" dxfId="648" priority="6" stopIfTrue="1">
      <formula>S69=O69</formula>
    </cfRule>
  </conditionalFormatting>
  <conditionalFormatting sqref="O69:Q70">
    <cfRule type="expression" dxfId="647" priority="3" stopIfTrue="1">
      <formula>O69&gt;S69</formula>
    </cfRule>
    <cfRule type="expression" dxfId="646" priority="4" stopIfTrue="1">
      <formula>O69=S69</formula>
    </cfRule>
  </conditionalFormatting>
  <conditionalFormatting sqref="S69:U70">
    <cfRule type="expression" dxfId="645" priority="1" stopIfTrue="1">
      <formula>S69&gt;O69</formula>
    </cfRule>
    <cfRule type="expression" dxfId="644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E2" sqref="E2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141</v>
      </c>
      <c r="L2" s="404"/>
      <c r="M2" s="404"/>
      <c r="N2" s="405" t="s">
        <v>47</v>
      </c>
      <c r="O2" s="405"/>
      <c r="P2" s="73"/>
      <c r="Q2" s="406" t="s">
        <v>142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152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C</v>
      </c>
      <c r="C6" s="436"/>
      <c r="D6" s="436"/>
      <c r="E6" s="437" t="s">
        <v>47</v>
      </c>
      <c r="F6" s="437"/>
      <c r="G6" s="437"/>
      <c r="H6" s="378" t="str">
        <f>C9</f>
        <v>ファナティコス</v>
      </c>
      <c r="I6" s="379"/>
      <c r="J6" s="379"/>
      <c r="K6" s="379"/>
      <c r="L6" s="380"/>
      <c r="M6" s="387" t="str">
        <f>C11</f>
        <v>北スポーツ</v>
      </c>
      <c r="N6" s="388"/>
      <c r="O6" s="388"/>
      <c r="P6" s="388"/>
      <c r="Q6" s="389"/>
      <c r="R6" s="378" t="str">
        <f>C13</f>
        <v>妙義JSC</v>
      </c>
      <c r="S6" s="396"/>
      <c r="T6" s="396"/>
      <c r="U6" s="396"/>
      <c r="V6" s="397"/>
      <c r="W6" s="378" t="str">
        <f>C15</f>
        <v>インフィニティ西部</v>
      </c>
      <c r="X6" s="396"/>
      <c r="Y6" s="396"/>
      <c r="Z6" s="396"/>
      <c r="AA6" s="397"/>
      <c r="AB6" s="378" t="str">
        <f>C17</f>
        <v>ＦＣ片岡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組合表!E9</f>
        <v>ファナティコス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9</v>
      </c>
      <c r="N9" s="418"/>
      <c r="O9" s="77" t="str">
        <f>IF(ISBLANK(O69),"",IF(M9&gt;P9,"○",IF(M9&lt;P9,"×","△")))</f>
        <v>○</v>
      </c>
      <c r="P9" s="419">
        <f>IF(ISBLANK(S69),"",S69)</f>
        <v>0</v>
      </c>
      <c r="Q9" s="420"/>
      <c r="R9" s="418">
        <f>IF(ISBLANK(O45),"",O45)</f>
        <v>0</v>
      </c>
      <c r="S9" s="418"/>
      <c r="T9" s="77" t="str">
        <f>IF(ISBLANK(O45),"",IF(R9&gt;U9,"○",IF(R9&lt;U9,"×","△")))</f>
        <v>△</v>
      </c>
      <c r="U9" s="423">
        <f>IF(ISBLANK(S45),"",S45)</f>
        <v>0</v>
      </c>
      <c r="V9" s="423"/>
      <c r="W9" s="418">
        <f>IF(ISBLANK(O51),"",O51)</f>
        <v>29</v>
      </c>
      <c r="X9" s="418"/>
      <c r="Y9" s="77" t="str">
        <f>IF(ISBLANK(O51),"",IF(W9&gt;Z9,"○",IF(W9&lt;Z9,"×","△")))</f>
        <v>○</v>
      </c>
      <c r="Z9" s="423">
        <f>IF(ISBLANK(S51),"",S51)</f>
        <v>0</v>
      </c>
      <c r="AA9" s="423"/>
      <c r="AB9" s="418">
        <f>IF(ISBLANK(O65),"",O65)</f>
        <v>5</v>
      </c>
      <c r="AC9" s="418"/>
      <c r="AD9" s="77" t="str">
        <f>IF(ISBLANK(O65),"",IF(AB9&gt;AE9,"○",IF(AB9&lt;AE9,"×","△")))</f>
        <v>○</v>
      </c>
      <c r="AE9" s="423">
        <f>IF(ISBLANK(S65),"",S65)</f>
        <v>0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10</v>
      </c>
      <c r="AR9" s="438"/>
      <c r="AS9" s="438">
        <f>IF(ISBLANK($O$45),"",SUM(H9)+SUM(M9)+SUM(R9)+SUM(W9)+SUM(AB9)+SUM(AG9)+SUM(AL9))</f>
        <v>43</v>
      </c>
      <c r="AT9" s="438"/>
      <c r="AU9" s="438">
        <f>IF(ISBLANK($O$45),"",SUM(H9)+SUM(P9)+SUM(U9)+SUM(Z9)+SUM(AE9)+SUM(AJ9)+SUM(AO9))</f>
        <v>0</v>
      </c>
      <c r="AV9" s="438"/>
      <c r="AW9" s="438">
        <f>IF(ISBLANK(O45),"",AS9-AU9)</f>
        <v>43</v>
      </c>
      <c r="AX9" s="438"/>
      <c r="AY9" s="438"/>
      <c r="AZ9" s="439">
        <f>IF(ISBLANK(O69),"",RANK($BF$9:$BF$18,$BF$9:$BF$18))</f>
        <v>1</v>
      </c>
      <c r="BA9" s="439"/>
      <c r="BB9" s="440">
        <f>IF(ISBLANK(O45),"",AQ9*10000+AW9*100+AS9)</f>
        <v>104343</v>
      </c>
      <c r="BD9" s="445">
        <f>COUNTIF(H9:AP10,"○")</f>
        <v>3</v>
      </c>
      <c r="BE9" s="445">
        <f>COUNTIF(H9:AP10,"△")</f>
        <v>1</v>
      </c>
      <c r="BF9" s="445">
        <f>SUM(AQ9*10000+AW9*100+AS9)</f>
        <v>104343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組合表!E11</f>
        <v>北スポーツ</v>
      </c>
      <c r="D11" s="415"/>
      <c r="E11" s="415"/>
      <c r="F11" s="415"/>
      <c r="G11" s="415"/>
      <c r="H11" s="418">
        <f>P9</f>
        <v>0</v>
      </c>
      <c r="I11" s="418"/>
      <c r="J11" s="77" t="str">
        <f>IF(ISBLANK(O69),"",IF(H11&gt;K11,"○",IF(H11&lt;K11,"×","△")))</f>
        <v>×</v>
      </c>
      <c r="K11" s="423">
        <f>M9</f>
        <v>9</v>
      </c>
      <c r="L11" s="423"/>
      <c r="M11" s="417"/>
      <c r="N11" s="417"/>
      <c r="O11" s="417"/>
      <c r="P11" s="417"/>
      <c r="Q11" s="417"/>
      <c r="R11" s="418">
        <f>IF(ISBLANK(O63),"",O63)</f>
        <v>0</v>
      </c>
      <c r="S11" s="418"/>
      <c r="T11" s="77" t="str">
        <f>IF(ISBLANK(O63),"",IF(R11&gt;U11,"○",IF(R11&lt;U11,"×","△")))</f>
        <v>×</v>
      </c>
      <c r="U11" s="423">
        <f>IF(ISBLANK(S63),"",S63)</f>
        <v>7</v>
      </c>
      <c r="V11" s="423"/>
      <c r="W11" s="418">
        <f>IF(ISBLANK(O47),"",O47)</f>
        <v>11</v>
      </c>
      <c r="X11" s="418"/>
      <c r="Y11" s="77" t="str">
        <f>IF(ISBLANK(O47),"",IF(W11&gt;Z11,"○",IF(W11&lt;Z11,"×","△")))</f>
        <v>○</v>
      </c>
      <c r="Z11" s="423">
        <f>IF(ISBLANK(S47),"",S47)</f>
        <v>0</v>
      </c>
      <c r="AA11" s="423"/>
      <c r="AB11" s="418">
        <f>IF(ISBLANK(O53),"",O53)</f>
        <v>3</v>
      </c>
      <c r="AC11" s="418"/>
      <c r="AD11" s="77" t="str">
        <f>IF(ISBLANK(O53),"",IF(AB11&gt;AE11,"○",IF(AB11&lt;AE11,"×","△")))</f>
        <v>○</v>
      </c>
      <c r="AE11" s="423">
        <f>IF(ISBLANK(S53),"",S53)</f>
        <v>0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6</v>
      </c>
      <c r="AR11" s="438"/>
      <c r="AS11" s="438">
        <f>IF(ISBLANK($O$45),"",SUM(H11)+SUM(M11)+SUM(R11)+SUM(W11)+SUM(AB11)+SUM(AG11)+SUM(AL11))</f>
        <v>14</v>
      </c>
      <c r="AT11" s="438"/>
      <c r="AU11" s="438">
        <f>IF(ISBLANK($O$45),"",SUM(K11)+SUM(P11)+SUM(U11)+SUM(Z11)+SUM(AE11)+SUM(AJ11)+SUM(AO11))</f>
        <v>16</v>
      </c>
      <c r="AV11" s="438"/>
      <c r="AW11" s="438">
        <f>IF(ISBLANK(O45),"",AS11-AU11)</f>
        <v>-2</v>
      </c>
      <c r="AX11" s="438"/>
      <c r="AY11" s="438"/>
      <c r="AZ11" s="439">
        <f>IF(ISBLANK(S69),"",RANK($BF$9:$BF$18,$BF$9:$BF$18))</f>
        <v>3</v>
      </c>
      <c r="BA11" s="439"/>
      <c r="BB11" s="440">
        <f>IF(ISBLANK(S45),"",AQ11*10000+AW11*100+AS11)</f>
        <v>59814</v>
      </c>
      <c r="BD11" s="445">
        <f>COUNTIF(H11:AP12,"○")</f>
        <v>2</v>
      </c>
      <c r="BE11" s="445">
        <f>COUNTIF(H11:AP12,"△")</f>
        <v>0</v>
      </c>
      <c r="BF11" s="445">
        <f>SUM(AQ11*10000+AW11*100+AS11)</f>
        <v>59814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18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組合表!E13</f>
        <v>妙義JSC</v>
      </c>
      <c r="D13" s="415"/>
      <c r="E13" s="415"/>
      <c r="F13" s="415"/>
      <c r="G13" s="415"/>
      <c r="H13" s="418">
        <f>U9</f>
        <v>0</v>
      </c>
      <c r="I13" s="418"/>
      <c r="J13" s="77" t="str">
        <f>IF(ISBLANK(O45),"",IF(H13&gt;K13,"○",IF(H13&lt;K13,"×","△")))</f>
        <v>△</v>
      </c>
      <c r="K13" s="423">
        <f>R9</f>
        <v>0</v>
      </c>
      <c r="L13" s="423"/>
      <c r="M13" s="418">
        <f>U11</f>
        <v>7</v>
      </c>
      <c r="N13" s="418"/>
      <c r="O13" s="77" t="str">
        <f>IF(ISBLANK(O63),"",IF(M13&gt;P13,"○",IF(M13&lt;P13,"×","△")))</f>
        <v>○</v>
      </c>
      <c r="P13" s="423">
        <f>R11</f>
        <v>0</v>
      </c>
      <c r="Q13" s="423"/>
      <c r="R13" s="417"/>
      <c r="S13" s="417"/>
      <c r="T13" s="417"/>
      <c r="U13" s="417"/>
      <c r="V13" s="417"/>
      <c r="W13" s="418">
        <f>IF(ISBLANK(O67),"",O67)</f>
        <v>24</v>
      </c>
      <c r="X13" s="418"/>
      <c r="Y13" s="77" t="str">
        <f>IF(ISBLANK(O67),"",IF(W13&gt;Z13,"○",IF(W13&lt;Z13,"×","△")))</f>
        <v>○</v>
      </c>
      <c r="Z13" s="423">
        <f>IF(ISBLANK(S67),"",S67)</f>
        <v>0</v>
      </c>
      <c r="AA13" s="423"/>
      <c r="AB13" s="418">
        <f>IF(ISBLANK(O49),"",O49)</f>
        <v>10</v>
      </c>
      <c r="AC13" s="418"/>
      <c r="AD13" s="77" t="str">
        <f>IF(ISBLANK(O49),"",IF(AB13&gt;AE13,"○",IF(AB13&lt;AE13,"×","△")))</f>
        <v>○</v>
      </c>
      <c r="AE13" s="423">
        <f>IF(ISBLANK(S49),"",S49)</f>
        <v>1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10</v>
      </c>
      <c r="AR13" s="438"/>
      <c r="AS13" s="438">
        <f>IF(ISBLANK($O$45),"",SUM(H13)+SUM(M13)+SUM(R13)+SUM(W13)+SUM(AB13)+SUM(AG13)+SUM(AL13))</f>
        <v>41</v>
      </c>
      <c r="AT13" s="438"/>
      <c r="AU13" s="438">
        <f>IF(ISBLANK($O$45),"",SUM(K13)+SUM(P13)+SUM(U13)+SUM(Z13)+SUM(AE13)+SUM(AJ13)+SUM(AO13))</f>
        <v>1</v>
      </c>
      <c r="AV13" s="438"/>
      <c r="AW13" s="438">
        <f>IF(ISBLANK(O45),"",AS13-AU13)</f>
        <v>40</v>
      </c>
      <c r="AX13" s="438"/>
      <c r="AY13" s="438"/>
      <c r="AZ13" s="439">
        <f>IF(ISBLANK(O67),"",RANK($BF$9:$BF$18,$BF$9:$BF$18))</f>
        <v>2</v>
      </c>
      <c r="BA13" s="439"/>
      <c r="BB13" s="440">
        <f>IF(ISBLANK(O47),"",AQ13*10000+AW13*100+AS13)</f>
        <v>104041</v>
      </c>
      <c r="BD13" s="445">
        <f>COUNTIF(H13:AP14,"○")</f>
        <v>3</v>
      </c>
      <c r="BE13" s="445">
        <f>COUNTIF(H13:AP14,"△")</f>
        <v>1</v>
      </c>
      <c r="BF13" s="445">
        <f>SUM(AQ13*10000+AW13*100+AS13)</f>
        <v>104041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18"/>
      <c r="K14" s="423"/>
      <c r="L14" s="423"/>
      <c r="M14" s="418"/>
      <c r="N14" s="418"/>
      <c r="O14" s="118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組合表!E15</f>
        <v>インフィニティ西部</v>
      </c>
      <c r="D15" s="415"/>
      <c r="E15" s="415"/>
      <c r="F15" s="415"/>
      <c r="G15" s="415"/>
      <c r="H15" s="418">
        <f>Z9</f>
        <v>0</v>
      </c>
      <c r="I15" s="418"/>
      <c r="J15" s="77" t="str">
        <f>IF(ISBLANK(O51),"",IF(H15&gt;K15,"○",IF(H15&lt;K15,"×","△")))</f>
        <v>×</v>
      </c>
      <c r="K15" s="423">
        <f>W9</f>
        <v>29</v>
      </c>
      <c r="L15" s="423"/>
      <c r="M15" s="418">
        <f>Z11</f>
        <v>0</v>
      </c>
      <c r="N15" s="418"/>
      <c r="O15" s="77" t="str">
        <f>IF(ISBLANK(O47),"",IF(M15&gt;P15,"○",IF(M15&lt;P15,"×","△")))</f>
        <v>×</v>
      </c>
      <c r="P15" s="423">
        <f>W11</f>
        <v>11</v>
      </c>
      <c r="Q15" s="423"/>
      <c r="R15" s="418">
        <f>Z13</f>
        <v>0</v>
      </c>
      <c r="S15" s="418"/>
      <c r="T15" s="77" t="str">
        <f>IF(ISBLANK(O67),"",IF(R15&gt;U15,"○",IF(R15&lt;U15,"×","△")))</f>
        <v>×</v>
      </c>
      <c r="U15" s="423">
        <f>W13</f>
        <v>24</v>
      </c>
      <c r="V15" s="423"/>
      <c r="W15" s="417"/>
      <c r="X15" s="417"/>
      <c r="Y15" s="417"/>
      <c r="Z15" s="417"/>
      <c r="AA15" s="417"/>
      <c r="AB15" s="418">
        <f>IF(ISBLANK(O61),"",O61)</f>
        <v>0</v>
      </c>
      <c r="AC15" s="418"/>
      <c r="AD15" s="77" t="str">
        <f>IF(ISBLANK(O61),"",IF(AB15&gt;AE15,"○",IF(AB15&lt;AE15,"×","△")))</f>
        <v>×</v>
      </c>
      <c r="AE15" s="423">
        <f>IF(ISBLANK(S61),"",S61)</f>
        <v>6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0</v>
      </c>
      <c r="AR15" s="438"/>
      <c r="AS15" s="438">
        <f>IF(ISBLANK($O$45),"",SUM(H15)+SUM(M15)+SUM(R15)+SUM(W15)+SUM(AB15)+SUM(AG15)+SUM(AL15))</f>
        <v>0</v>
      </c>
      <c r="AT15" s="438"/>
      <c r="AU15" s="438">
        <f>IF(ISBLANK($O$45),"",SUM(K15)+SUM(P15)+SUM(U15)+SUM(Z15)+SUM(AE15)+SUM(AJ15)+SUM(AO15))</f>
        <v>70</v>
      </c>
      <c r="AV15" s="438"/>
      <c r="AW15" s="438">
        <f>IF(ISBLANK(O45),"",AS15-AU15)</f>
        <v>-70</v>
      </c>
      <c r="AX15" s="438"/>
      <c r="AY15" s="438"/>
      <c r="AZ15" s="439">
        <f>IF(ISBLANK(S67),"",RANK($BF$9:$BF$18,$BF$9:$BF$18))</f>
        <v>5</v>
      </c>
      <c r="BA15" s="439"/>
      <c r="BB15" s="440">
        <f>IF(ISBLANK(S47),"",AQ15*10000+AW15*100+AS15)</f>
        <v>-7000</v>
      </c>
      <c r="BD15" s="445">
        <f>COUNTIF(H15:AP16,"○")</f>
        <v>0</v>
      </c>
      <c r="BE15" s="445">
        <f>COUNTIF(H15:AP16,"△")</f>
        <v>0</v>
      </c>
      <c r="BF15" s="445">
        <f>SUM(AQ15*10000+AW15*100+AS15)</f>
        <v>-7000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18"/>
      <c r="K16" s="423"/>
      <c r="L16" s="423"/>
      <c r="M16" s="418"/>
      <c r="N16" s="418"/>
      <c r="O16" s="118"/>
      <c r="P16" s="423"/>
      <c r="Q16" s="423"/>
      <c r="R16" s="418"/>
      <c r="S16" s="418"/>
      <c r="T16" s="118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組合表!E17</f>
        <v>ＦＣ片岡</v>
      </c>
      <c r="D17" s="415"/>
      <c r="E17" s="415"/>
      <c r="F17" s="415"/>
      <c r="G17" s="415"/>
      <c r="H17" s="418">
        <f>AE9</f>
        <v>0</v>
      </c>
      <c r="I17" s="418"/>
      <c r="J17" s="77" t="str">
        <f>IF(ISBLANK(O65),"",IF(H17&gt;K17,"○",IF(H17&lt;K17,"×","△")))</f>
        <v>×</v>
      </c>
      <c r="K17" s="423">
        <f>AB9</f>
        <v>5</v>
      </c>
      <c r="L17" s="423"/>
      <c r="M17" s="418">
        <f>AE11</f>
        <v>0</v>
      </c>
      <c r="N17" s="418"/>
      <c r="O17" s="77" t="str">
        <f>IF(ISBLANK(O53),"",IF(M17&gt;P17,"○",IF(M17&lt;P17,"×","△")))</f>
        <v>×</v>
      </c>
      <c r="P17" s="423">
        <f>AB11</f>
        <v>3</v>
      </c>
      <c r="Q17" s="423"/>
      <c r="R17" s="418">
        <f>AE13</f>
        <v>1</v>
      </c>
      <c r="S17" s="418"/>
      <c r="T17" s="77" t="str">
        <f>IF(ISBLANK(O49),"",IF(R17&gt;U17,"○",IF(R17&lt;U17,"×","△")))</f>
        <v>×</v>
      </c>
      <c r="U17" s="423">
        <f>AB13</f>
        <v>10</v>
      </c>
      <c r="V17" s="423"/>
      <c r="W17" s="418">
        <f>AE15</f>
        <v>6</v>
      </c>
      <c r="X17" s="418"/>
      <c r="Y17" s="77" t="str">
        <f>IF(ISBLANK(O61),"",IF(W17&gt;Z17,"○",IF(W17&lt;Z17,"×","△")))</f>
        <v>○</v>
      </c>
      <c r="Z17" s="423">
        <f>AB15</f>
        <v>0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3</v>
      </c>
      <c r="AR17" s="438"/>
      <c r="AS17" s="438">
        <f>IF(ISBLANK($O$45),"",SUM(H17)+SUM(M17)+SUM(R17)+SUM(W17)+SUM(AB17)+SUM(AG17)+SUM(AL17))</f>
        <v>7</v>
      </c>
      <c r="AT17" s="438"/>
      <c r="AU17" s="446">
        <f>IF(ISBLANK($O$45),"",SUM(K17)+SUM(P17)+SUM(U17)+SUM(Z17)+SUM(AE17)+SUM(AJ17)+SUM(AO17))</f>
        <v>18</v>
      </c>
      <c r="AV17" s="447"/>
      <c r="AW17" s="438">
        <f>IF(ISBLANK(O45),"",AS17-AU17)</f>
        <v>-11</v>
      </c>
      <c r="AX17" s="438"/>
      <c r="AY17" s="438"/>
      <c r="AZ17" s="439">
        <f>IF(ISBLANK(S65),"",RANK($BF$9:$BF$18,$BF$9:$BF$18))</f>
        <v>4</v>
      </c>
      <c r="BA17" s="439"/>
      <c r="BB17" s="440">
        <f>IF(ISBLANK(O49),"",AQ17*10000+AW17*100+AS17)</f>
        <v>28907</v>
      </c>
      <c r="BD17" s="445">
        <f>COUNTIF(H17:AP18,"○")</f>
        <v>1</v>
      </c>
      <c r="BE17" s="445">
        <f>COUNTIF(H17:AP18,"△")</f>
        <v>0</v>
      </c>
      <c r="BF17" s="445">
        <f>SUM(AQ17*10000+AW17*100+AS17)</f>
        <v>28907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18"/>
      <c r="K18" s="423"/>
      <c r="L18" s="423"/>
      <c r="M18" s="418"/>
      <c r="N18" s="418"/>
      <c r="O18" s="118"/>
      <c r="P18" s="423"/>
      <c r="Q18" s="423"/>
      <c r="R18" s="418"/>
      <c r="S18" s="418"/>
      <c r="T18" s="118"/>
      <c r="U18" s="423"/>
      <c r="V18" s="423"/>
      <c r="W18" s="418"/>
      <c r="X18" s="418"/>
      <c r="Y18" s="118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1</v>
      </c>
      <c r="I23" s="456"/>
      <c r="J23" s="456"/>
      <c r="K23" s="456"/>
      <c r="L23" s="456"/>
      <c r="M23" s="457">
        <f>IF(ISBLANK(#REF!),"",AZ11)</f>
        <v>3</v>
      </c>
      <c r="N23" s="457"/>
      <c r="O23" s="457"/>
      <c r="P23" s="457"/>
      <c r="Q23" s="457"/>
      <c r="R23" s="457">
        <f>IF(ISBLANK(#REF!),"",AZ13)</f>
        <v>2</v>
      </c>
      <c r="S23" s="457"/>
      <c r="T23" s="457"/>
      <c r="U23" s="457"/>
      <c r="V23" s="457"/>
      <c r="W23" s="457">
        <f>IF(ISBLANK(#REF!),"",AZ15)</f>
        <v>5</v>
      </c>
      <c r="X23" s="457"/>
      <c r="Y23" s="457"/>
      <c r="Z23" s="457"/>
      <c r="AA23" s="457"/>
      <c r="AB23" s="457">
        <f>IF(ISBLANK(#REF!),"",AZ17)</f>
        <v>4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C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ファナティコス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10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43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0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43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妙義JSC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10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41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1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40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北スポーツ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6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14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16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-2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>
      <c r="B43" s="85"/>
      <c r="C43" s="482" t="s">
        <v>134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ファナティコス</v>
      </c>
      <c r="J45" s="496"/>
      <c r="K45" s="496"/>
      <c r="L45" s="496"/>
      <c r="M45" s="496"/>
      <c r="N45" s="497"/>
      <c r="O45" s="491">
        <v>0</v>
      </c>
      <c r="P45" s="491"/>
      <c r="Q45" s="491"/>
      <c r="R45" s="88"/>
      <c r="S45" s="491">
        <v>0</v>
      </c>
      <c r="T45" s="491"/>
      <c r="U45" s="491"/>
      <c r="V45" s="490" t="str">
        <f>C13</f>
        <v>妙義JSC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ＦＣ片岡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北スポーツ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491"/>
      <c r="P46" s="491"/>
      <c r="Q46" s="491"/>
      <c r="R46" s="92"/>
      <c r="S46" s="491"/>
      <c r="T46" s="491"/>
      <c r="U46" s="491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北スポーツ</v>
      </c>
      <c r="J47" s="490"/>
      <c r="K47" s="490"/>
      <c r="L47" s="490"/>
      <c r="M47" s="490"/>
      <c r="N47" s="490"/>
      <c r="O47" s="491">
        <v>11</v>
      </c>
      <c r="P47" s="491"/>
      <c r="Q47" s="491"/>
      <c r="R47" s="88"/>
      <c r="S47" s="491">
        <v>0</v>
      </c>
      <c r="T47" s="491"/>
      <c r="U47" s="491"/>
      <c r="V47" s="490" t="str">
        <f>C15</f>
        <v>インフィニティ西部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ファナティコス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妙義JSC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491"/>
      <c r="P48" s="491"/>
      <c r="Q48" s="491"/>
      <c r="R48" s="92"/>
      <c r="S48" s="491"/>
      <c r="T48" s="491"/>
      <c r="U48" s="491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妙義JSC</v>
      </c>
      <c r="J49" s="490"/>
      <c r="K49" s="490"/>
      <c r="L49" s="490"/>
      <c r="M49" s="490"/>
      <c r="N49" s="490"/>
      <c r="O49" s="491">
        <v>10</v>
      </c>
      <c r="P49" s="491"/>
      <c r="Q49" s="491"/>
      <c r="R49" s="88"/>
      <c r="S49" s="491">
        <v>1</v>
      </c>
      <c r="T49" s="491"/>
      <c r="U49" s="491"/>
      <c r="V49" s="490" t="str">
        <f>C17</f>
        <v>ＦＣ片岡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北スポーツ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インフィニティ西部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491"/>
      <c r="P50" s="491"/>
      <c r="Q50" s="491"/>
      <c r="R50" s="92"/>
      <c r="S50" s="491"/>
      <c r="T50" s="491"/>
      <c r="U50" s="491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ファナティコス</v>
      </c>
      <c r="J51" s="501"/>
      <c r="K51" s="501"/>
      <c r="L51" s="501"/>
      <c r="M51" s="501"/>
      <c r="N51" s="501"/>
      <c r="O51" s="491">
        <v>29</v>
      </c>
      <c r="P51" s="491"/>
      <c r="Q51" s="491"/>
      <c r="R51" s="88"/>
      <c r="S51" s="491">
        <v>0</v>
      </c>
      <c r="T51" s="491"/>
      <c r="U51" s="491"/>
      <c r="V51" s="486" t="str">
        <f>C15</f>
        <v>インフィニティ西部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妙義JSC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ＦＣ片岡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491"/>
      <c r="P52" s="491"/>
      <c r="Q52" s="491"/>
      <c r="R52" s="92"/>
      <c r="S52" s="491"/>
      <c r="T52" s="491"/>
      <c r="U52" s="491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北スポーツ</v>
      </c>
      <c r="J53" s="490"/>
      <c r="K53" s="490"/>
      <c r="L53" s="490"/>
      <c r="M53" s="490"/>
      <c r="N53" s="490"/>
      <c r="O53" s="491">
        <v>3</v>
      </c>
      <c r="P53" s="491"/>
      <c r="Q53" s="491"/>
      <c r="R53" s="88"/>
      <c r="S53" s="491">
        <v>0</v>
      </c>
      <c r="T53" s="491"/>
      <c r="U53" s="491"/>
      <c r="V53" s="490" t="str">
        <f>C17</f>
        <v>ＦＣ片岡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インフィニティ西部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ファナティコス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491"/>
      <c r="P54" s="491"/>
      <c r="Q54" s="491"/>
      <c r="R54" s="92"/>
      <c r="S54" s="491"/>
      <c r="T54" s="491"/>
      <c r="U54" s="491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135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インフィニティ西部</v>
      </c>
      <c r="J61" s="490"/>
      <c r="K61" s="490"/>
      <c r="L61" s="490"/>
      <c r="M61" s="490"/>
      <c r="N61" s="490"/>
      <c r="O61" s="491">
        <v>0</v>
      </c>
      <c r="P61" s="491"/>
      <c r="Q61" s="491"/>
      <c r="R61" s="88"/>
      <c r="S61" s="491">
        <v>6</v>
      </c>
      <c r="T61" s="491"/>
      <c r="U61" s="491"/>
      <c r="V61" s="490" t="str">
        <f>C17</f>
        <v>ＦＣ片岡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ファナティコス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北スポーツ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北スポーツ</v>
      </c>
      <c r="J63" s="490"/>
      <c r="K63" s="490"/>
      <c r="L63" s="490"/>
      <c r="M63" s="490"/>
      <c r="N63" s="490"/>
      <c r="O63" s="491">
        <v>0</v>
      </c>
      <c r="P63" s="491"/>
      <c r="Q63" s="491"/>
      <c r="R63" s="88"/>
      <c r="S63" s="491">
        <v>7</v>
      </c>
      <c r="T63" s="491"/>
      <c r="U63" s="491"/>
      <c r="V63" s="490" t="str">
        <f>C13</f>
        <v>妙義JSC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インフィニティ西部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ＦＣ片岡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ファナティコス</v>
      </c>
      <c r="J65" s="501"/>
      <c r="K65" s="501"/>
      <c r="L65" s="501"/>
      <c r="M65" s="501"/>
      <c r="N65" s="501"/>
      <c r="O65" s="491">
        <v>5</v>
      </c>
      <c r="P65" s="491"/>
      <c r="Q65" s="491"/>
      <c r="R65" s="88"/>
      <c r="S65" s="491">
        <v>0</v>
      </c>
      <c r="T65" s="491"/>
      <c r="U65" s="491"/>
      <c r="V65" s="486" t="str">
        <f>C17</f>
        <v>ＦＣ片岡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北スポーツ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妙義JSC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妙義JSC</v>
      </c>
      <c r="J67" s="490"/>
      <c r="K67" s="490"/>
      <c r="L67" s="490"/>
      <c r="M67" s="490"/>
      <c r="N67" s="490"/>
      <c r="O67" s="491">
        <v>24</v>
      </c>
      <c r="P67" s="491"/>
      <c r="Q67" s="491"/>
      <c r="R67" s="88"/>
      <c r="S67" s="491">
        <v>0</v>
      </c>
      <c r="T67" s="491"/>
      <c r="U67" s="491"/>
      <c r="V67" s="486" t="str">
        <f>C15</f>
        <v>インフィニティ西部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ＦＣ片岡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ファナティコス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ファナティコス</v>
      </c>
      <c r="J69" s="490"/>
      <c r="K69" s="490"/>
      <c r="L69" s="490"/>
      <c r="M69" s="490"/>
      <c r="N69" s="490"/>
      <c r="O69" s="491">
        <v>9</v>
      </c>
      <c r="P69" s="491"/>
      <c r="Q69" s="491"/>
      <c r="R69" s="88"/>
      <c r="S69" s="491">
        <v>0</v>
      </c>
      <c r="T69" s="491"/>
      <c r="U69" s="491"/>
      <c r="V69" s="486" t="str">
        <f>C11</f>
        <v>北スポーツ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妙義JSC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インフィニティ西部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643" priority="153" stopIfTrue="1">
      <formula>O55&gt;S55</formula>
    </cfRule>
    <cfRule type="expression" dxfId="642" priority="154" stopIfTrue="1">
      <formula>O55=S55</formula>
    </cfRule>
  </conditionalFormatting>
  <conditionalFormatting sqref="S55:U56">
    <cfRule type="expression" dxfId="641" priority="151" stopIfTrue="1">
      <formula>S55&gt;O55</formula>
    </cfRule>
    <cfRule type="expression" dxfId="640" priority="152" stopIfTrue="1">
      <formula>S55=O55</formula>
    </cfRule>
  </conditionalFormatting>
  <conditionalFormatting sqref="O55:Q56">
    <cfRule type="expression" dxfId="639" priority="149" stopIfTrue="1">
      <formula>O55&gt;S55</formula>
    </cfRule>
    <cfRule type="expression" dxfId="638" priority="150" stopIfTrue="1">
      <formula>O55=S55</formula>
    </cfRule>
  </conditionalFormatting>
  <conditionalFormatting sqref="S55:U56">
    <cfRule type="expression" dxfId="637" priority="147" stopIfTrue="1">
      <formula>S55&gt;O55</formula>
    </cfRule>
    <cfRule type="expression" dxfId="636" priority="148" stopIfTrue="1">
      <formula>S55=O55</formula>
    </cfRule>
  </conditionalFormatting>
  <conditionalFormatting sqref="O57:Q58">
    <cfRule type="expression" dxfId="635" priority="145" stopIfTrue="1">
      <formula>O57&gt;S57</formula>
    </cfRule>
    <cfRule type="expression" dxfId="634" priority="146" stopIfTrue="1">
      <formula>O57=S57</formula>
    </cfRule>
  </conditionalFormatting>
  <conditionalFormatting sqref="S57:U58">
    <cfRule type="expression" dxfId="633" priority="143" stopIfTrue="1">
      <formula>S57&gt;O57</formula>
    </cfRule>
    <cfRule type="expression" dxfId="632" priority="144" stopIfTrue="1">
      <formula>S57=O57</formula>
    </cfRule>
  </conditionalFormatting>
  <conditionalFormatting sqref="O57:Q58">
    <cfRule type="expression" dxfId="631" priority="141" stopIfTrue="1">
      <formula>O57&gt;S57</formula>
    </cfRule>
    <cfRule type="expression" dxfId="630" priority="142" stopIfTrue="1">
      <formula>O57=S57</formula>
    </cfRule>
  </conditionalFormatting>
  <conditionalFormatting sqref="S57:U58">
    <cfRule type="expression" dxfId="629" priority="139" stopIfTrue="1">
      <formula>S57&gt;O57</formula>
    </cfRule>
    <cfRule type="expression" dxfId="628" priority="140" stopIfTrue="1">
      <formula>S57=O57</formula>
    </cfRule>
  </conditionalFormatting>
  <conditionalFormatting sqref="O71:Q72">
    <cfRule type="expression" dxfId="627" priority="97" stopIfTrue="1">
      <formula>O71&gt;S71</formula>
    </cfRule>
    <cfRule type="expression" dxfId="626" priority="98" stopIfTrue="1">
      <formula>O71=S71</formula>
    </cfRule>
  </conditionalFormatting>
  <conditionalFormatting sqref="S71:U72">
    <cfRule type="expression" dxfId="625" priority="95" stopIfTrue="1">
      <formula>S71&gt;O71</formula>
    </cfRule>
    <cfRule type="expression" dxfId="624" priority="96" stopIfTrue="1">
      <formula>S71=O71</formula>
    </cfRule>
  </conditionalFormatting>
  <conditionalFormatting sqref="O71:Q72">
    <cfRule type="expression" dxfId="623" priority="93" stopIfTrue="1">
      <formula>O71&gt;S71</formula>
    </cfRule>
    <cfRule type="expression" dxfId="622" priority="94" stopIfTrue="1">
      <formula>O71=S71</formula>
    </cfRule>
  </conditionalFormatting>
  <conditionalFormatting sqref="S71:U72">
    <cfRule type="expression" dxfId="621" priority="91" stopIfTrue="1">
      <formula>S71&gt;O71</formula>
    </cfRule>
    <cfRule type="expression" dxfId="620" priority="92" stopIfTrue="1">
      <formula>S71=O71</formula>
    </cfRule>
  </conditionalFormatting>
  <conditionalFormatting sqref="O73:Q74">
    <cfRule type="expression" dxfId="619" priority="89" stopIfTrue="1">
      <formula>O73&gt;S73</formula>
    </cfRule>
    <cfRule type="expression" dxfId="618" priority="90" stopIfTrue="1">
      <formula>O73=S73</formula>
    </cfRule>
  </conditionalFormatting>
  <conditionalFormatting sqref="S73:U74">
    <cfRule type="expression" dxfId="617" priority="87" stopIfTrue="1">
      <formula>S73&gt;O73</formula>
    </cfRule>
    <cfRule type="expression" dxfId="616" priority="88" stopIfTrue="1">
      <formula>S73=O73</formula>
    </cfRule>
  </conditionalFormatting>
  <conditionalFormatting sqref="O73:Q74">
    <cfRule type="expression" dxfId="615" priority="85" stopIfTrue="1">
      <formula>O73&gt;S73</formula>
    </cfRule>
    <cfRule type="expression" dxfId="614" priority="86" stopIfTrue="1">
      <formula>O73=S73</formula>
    </cfRule>
  </conditionalFormatting>
  <conditionalFormatting sqref="S73:U74">
    <cfRule type="expression" dxfId="613" priority="83" stopIfTrue="1">
      <formula>S73&gt;O73</formula>
    </cfRule>
    <cfRule type="expression" dxfId="612" priority="84" stopIfTrue="1">
      <formula>S73=O73</formula>
    </cfRule>
  </conditionalFormatting>
  <conditionalFormatting sqref="E28">
    <cfRule type="expression" dxfId="611" priority="82" stopIfTrue="1">
      <formula>E28=FALSE</formula>
    </cfRule>
  </conditionalFormatting>
  <conditionalFormatting sqref="E28">
    <cfRule type="expression" dxfId="610" priority="81" stopIfTrue="1">
      <formula>E28=FALSE</formula>
    </cfRule>
  </conditionalFormatting>
  <conditionalFormatting sqref="O45:Q46">
    <cfRule type="expression" dxfId="609" priority="79" stopIfTrue="1">
      <formula>O45&gt;S45</formula>
    </cfRule>
    <cfRule type="expression" dxfId="608" priority="80" stopIfTrue="1">
      <formula>O45=S45</formula>
    </cfRule>
  </conditionalFormatting>
  <conditionalFormatting sqref="S45:U46">
    <cfRule type="expression" dxfId="607" priority="77" stopIfTrue="1">
      <formula>S45&gt;O45</formula>
    </cfRule>
    <cfRule type="expression" dxfId="606" priority="78" stopIfTrue="1">
      <formula>S45=O45</formula>
    </cfRule>
  </conditionalFormatting>
  <conditionalFormatting sqref="O45:Q46">
    <cfRule type="expression" dxfId="605" priority="75" stopIfTrue="1">
      <formula>O45&gt;S45</formula>
    </cfRule>
    <cfRule type="expression" dxfId="604" priority="76" stopIfTrue="1">
      <formula>O45=S45</formula>
    </cfRule>
  </conditionalFormatting>
  <conditionalFormatting sqref="S45:U46">
    <cfRule type="expression" dxfId="603" priority="73" stopIfTrue="1">
      <formula>S45&gt;O45</formula>
    </cfRule>
    <cfRule type="expression" dxfId="602" priority="74" stopIfTrue="1">
      <formula>S45=O45</formula>
    </cfRule>
  </conditionalFormatting>
  <conditionalFormatting sqref="O47:Q48">
    <cfRule type="expression" dxfId="601" priority="71" stopIfTrue="1">
      <formula>O47&gt;S47</formula>
    </cfRule>
    <cfRule type="expression" dxfId="600" priority="72" stopIfTrue="1">
      <formula>O47=S47</formula>
    </cfRule>
  </conditionalFormatting>
  <conditionalFormatting sqref="S47:U48">
    <cfRule type="expression" dxfId="599" priority="69" stopIfTrue="1">
      <formula>S47&gt;O47</formula>
    </cfRule>
    <cfRule type="expression" dxfId="598" priority="70" stopIfTrue="1">
      <formula>S47=O47</formula>
    </cfRule>
  </conditionalFormatting>
  <conditionalFormatting sqref="O47:Q48">
    <cfRule type="expression" dxfId="597" priority="67" stopIfTrue="1">
      <formula>O47&gt;S47</formula>
    </cfRule>
    <cfRule type="expression" dxfId="596" priority="68" stopIfTrue="1">
      <formula>O47=S47</formula>
    </cfRule>
  </conditionalFormatting>
  <conditionalFormatting sqref="S47:U48">
    <cfRule type="expression" dxfId="595" priority="65" stopIfTrue="1">
      <formula>S47&gt;O47</formula>
    </cfRule>
    <cfRule type="expression" dxfId="594" priority="66" stopIfTrue="1">
      <formula>S47=O47</formula>
    </cfRule>
  </conditionalFormatting>
  <conditionalFormatting sqref="O49:Q50">
    <cfRule type="expression" dxfId="593" priority="63" stopIfTrue="1">
      <formula>O49&gt;S49</formula>
    </cfRule>
    <cfRule type="expression" dxfId="592" priority="64" stopIfTrue="1">
      <formula>O49=S49</formula>
    </cfRule>
  </conditionalFormatting>
  <conditionalFormatting sqref="S49:U50">
    <cfRule type="expression" dxfId="591" priority="61" stopIfTrue="1">
      <formula>S49&gt;O49</formula>
    </cfRule>
    <cfRule type="expression" dxfId="590" priority="62" stopIfTrue="1">
      <formula>S49=O49</formula>
    </cfRule>
  </conditionalFormatting>
  <conditionalFormatting sqref="O49:Q50">
    <cfRule type="expression" dxfId="589" priority="59" stopIfTrue="1">
      <formula>O49&gt;S49</formula>
    </cfRule>
    <cfRule type="expression" dxfId="588" priority="60" stopIfTrue="1">
      <formula>O49=S49</formula>
    </cfRule>
  </conditionalFormatting>
  <conditionalFormatting sqref="S49:U50">
    <cfRule type="expression" dxfId="587" priority="57" stopIfTrue="1">
      <formula>S49&gt;O49</formula>
    </cfRule>
    <cfRule type="expression" dxfId="586" priority="58" stopIfTrue="1">
      <formula>S49=O49</formula>
    </cfRule>
  </conditionalFormatting>
  <conditionalFormatting sqref="O51:Q52">
    <cfRule type="expression" dxfId="585" priority="55" stopIfTrue="1">
      <formula>O51&gt;S51</formula>
    </cfRule>
    <cfRule type="expression" dxfId="584" priority="56" stopIfTrue="1">
      <formula>O51=S51</formula>
    </cfRule>
  </conditionalFormatting>
  <conditionalFormatting sqref="S51:U52">
    <cfRule type="expression" dxfId="583" priority="53" stopIfTrue="1">
      <formula>S51&gt;O51</formula>
    </cfRule>
    <cfRule type="expression" dxfId="582" priority="54" stopIfTrue="1">
      <formula>S51=O51</formula>
    </cfRule>
  </conditionalFormatting>
  <conditionalFormatting sqref="O51:Q52">
    <cfRule type="expression" dxfId="581" priority="51" stopIfTrue="1">
      <formula>O51&gt;S51</formula>
    </cfRule>
    <cfRule type="expression" dxfId="580" priority="52" stopIfTrue="1">
      <formula>O51=S51</formula>
    </cfRule>
  </conditionalFormatting>
  <conditionalFormatting sqref="S51:U52">
    <cfRule type="expression" dxfId="579" priority="49" stopIfTrue="1">
      <formula>S51&gt;O51</formula>
    </cfRule>
    <cfRule type="expression" dxfId="578" priority="50" stopIfTrue="1">
      <formula>S51=O51</formula>
    </cfRule>
  </conditionalFormatting>
  <conditionalFormatting sqref="O53:Q54">
    <cfRule type="expression" dxfId="577" priority="47" stopIfTrue="1">
      <formula>O53&gt;S53</formula>
    </cfRule>
    <cfRule type="expression" dxfId="576" priority="48" stopIfTrue="1">
      <formula>O53=S53</formula>
    </cfRule>
  </conditionalFormatting>
  <conditionalFormatting sqref="S53:U54">
    <cfRule type="expression" dxfId="575" priority="45" stopIfTrue="1">
      <formula>S53&gt;O53</formula>
    </cfRule>
    <cfRule type="expression" dxfId="574" priority="46" stopIfTrue="1">
      <formula>S53=O53</formula>
    </cfRule>
  </conditionalFormatting>
  <conditionalFormatting sqref="O53:Q54">
    <cfRule type="expression" dxfId="573" priority="43" stopIfTrue="1">
      <formula>O53&gt;S53</formula>
    </cfRule>
    <cfRule type="expression" dxfId="572" priority="44" stopIfTrue="1">
      <formula>O53=S53</formula>
    </cfRule>
  </conditionalFormatting>
  <conditionalFormatting sqref="S53:U54">
    <cfRule type="expression" dxfId="571" priority="41" stopIfTrue="1">
      <formula>S53&gt;O53</formula>
    </cfRule>
    <cfRule type="expression" dxfId="570" priority="42" stopIfTrue="1">
      <formula>S53=O53</formula>
    </cfRule>
  </conditionalFormatting>
  <conditionalFormatting sqref="O61:Q62">
    <cfRule type="expression" dxfId="569" priority="39" stopIfTrue="1">
      <formula>O61&gt;S61</formula>
    </cfRule>
    <cfRule type="expression" dxfId="568" priority="40" stopIfTrue="1">
      <formula>O61=S61</formula>
    </cfRule>
  </conditionalFormatting>
  <conditionalFormatting sqref="S61:U62">
    <cfRule type="expression" dxfId="567" priority="37" stopIfTrue="1">
      <formula>S61&gt;O61</formula>
    </cfRule>
    <cfRule type="expression" dxfId="566" priority="38" stopIfTrue="1">
      <formula>S61=O61</formula>
    </cfRule>
  </conditionalFormatting>
  <conditionalFormatting sqref="O61:Q62">
    <cfRule type="expression" dxfId="565" priority="35" stopIfTrue="1">
      <formula>O61&gt;S61</formula>
    </cfRule>
    <cfRule type="expression" dxfId="564" priority="36" stopIfTrue="1">
      <formula>O61=S61</formula>
    </cfRule>
  </conditionalFormatting>
  <conditionalFormatting sqref="S61:U62">
    <cfRule type="expression" dxfId="563" priority="33" stopIfTrue="1">
      <formula>S61&gt;O61</formula>
    </cfRule>
    <cfRule type="expression" dxfId="562" priority="34" stopIfTrue="1">
      <formula>S61=O61</formula>
    </cfRule>
  </conditionalFormatting>
  <conditionalFormatting sqref="O63:Q64">
    <cfRule type="expression" dxfId="561" priority="31" stopIfTrue="1">
      <formula>O63&gt;S63</formula>
    </cfRule>
    <cfRule type="expression" dxfId="560" priority="32" stopIfTrue="1">
      <formula>O63=S63</formula>
    </cfRule>
  </conditionalFormatting>
  <conditionalFormatting sqref="S63:U64">
    <cfRule type="expression" dxfId="559" priority="29" stopIfTrue="1">
      <formula>S63&gt;O63</formula>
    </cfRule>
    <cfRule type="expression" dxfId="558" priority="30" stopIfTrue="1">
      <formula>S63=O63</formula>
    </cfRule>
  </conditionalFormatting>
  <conditionalFormatting sqref="O63:Q64">
    <cfRule type="expression" dxfId="557" priority="27" stopIfTrue="1">
      <formula>O63&gt;S63</formula>
    </cfRule>
    <cfRule type="expression" dxfId="556" priority="28" stopIfTrue="1">
      <formula>O63=S63</formula>
    </cfRule>
  </conditionalFormatting>
  <conditionalFormatting sqref="S63:U64">
    <cfRule type="expression" dxfId="555" priority="25" stopIfTrue="1">
      <formula>S63&gt;O63</formula>
    </cfRule>
    <cfRule type="expression" dxfId="554" priority="26" stopIfTrue="1">
      <formula>S63=O63</formula>
    </cfRule>
  </conditionalFormatting>
  <conditionalFormatting sqref="O65:Q66">
    <cfRule type="expression" dxfId="553" priority="23" stopIfTrue="1">
      <formula>O65&gt;S65</formula>
    </cfRule>
    <cfRule type="expression" dxfId="552" priority="24" stopIfTrue="1">
      <formula>O65=S65</formula>
    </cfRule>
  </conditionalFormatting>
  <conditionalFormatting sqref="S65:U66">
    <cfRule type="expression" dxfId="551" priority="21" stopIfTrue="1">
      <formula>S65&gt;O65</formula>
    </cfRule>
    <cfRule type="expression" dxfId="550" priority="22" stopIfTrue="1">
      <formula>S65=O65</formula>
    </cfRule>
  </conditionalFormatting>
  <conditionalFormatting sqref="O65:Q66">
    <cfRule type="expression" dxfId="549" priority="19" stopIfTrue="1">
      <formula>O65&gt;S65</formula>
    </cfRule>
    <cfRule type="expression" dxfId="548" priority="20" stopIfTrue="1">
      <formula>O65=S65</formula>
    </cfRule>
  </conditionalFormatting>
  <conditionalFormatting sqref="S65:U66">
    <cfRule type="expression" dxfId="547" priority="17" stopIfTrue="1">
      <formula>S65&gt;O65</formula>
    </cfRule>
    <cfRule type="expression" dxfId="546" priority="18" stopIfTrue="1">
      <formula>S65=O65</formula>
    </cfRule>
  </conditionalFormatting>
  <conditionalFormatting sqref="O67:Q68">
    <cfRule type="expression" dxfId="545" priority="15" stopIfTrue="1">
      <formula>O67&gt;S67</formula>
    </cfRule>
    <cfRule type="expression" dxfId="544" priority="16" stopIfTrue="1">
      <formula>O67=S67</formula>
    </cfRule>
  </conditionalFormatting>
  <conditionalFormatting sqref="S67:U68">
    <cfRule type="expression" dxfId="543" priority="13" stopIfTrue="1">
      <formula>S67&gt;O67</formula>
    </cfRule>
    <cfRule type="expression" dxfId="542" priority="14" stopIfTrue="1">
      <formula>S67=O67</formula>
    </cfRule>
  </conditionalFormatting>
  <conditionalFormatting sqref="O67:Q68">
    <cfRule type="expression" dxfId="541" priority="11" stopIfTrue="1">
      <formula>O67&gt;S67</formula>
    </cfRule>
    <cfRule type="expression" dxfId="540" priority="12" stopIfTrue="1">
      <formula>O67=S67</formula>
    </cfRule>
  </conditionalFormatting>
  <conditionalFormatting sqref="S67:U68">
    <cfRule type="expression" dxfId="539" priority="9" stopIfTrue="1">
      <formula>S67&gt;O67</formula>
    </cfRule>
    <cfRule type="expression" dxfId="538" priority="10" stopIfTrue="1">
      <formula>S67=O67</formula>
    </cfRule>
  </conditionalFormatting>
  <conditionalFormatting sqref="O69:Q70">
    <cfRule type="expression" dxfId="537" priority="7" stopIfTrue="1">
      <formula>O69&gt;S69</formula>
    </cfRule>
    <cfRule type="expression" dxfId="536" priority="8" stopIfTrue="1">
      <formula>O69=S69</formula>
    </cfRule>
  </conditionalFormatting>
  <conditionalFormatting sqref="S69:U70">
    <cfRule type="expression" dxfId="535" priority="5" stopIfTrue="1">
      <formula>S69&gt;O69</formula>
    </cfRule>
    <cfRule type="expression" dxfId="534" priority="6" stopIfTrue="1">
      <formula>S69=O69</formula>
    </cfRule>
  </conditionalFormatting>
  <conditionalFormatting sqref="O69:Q70">
    <cfRule type="expression" dxfId="533" priority="3" stopIfTrue="1">
      <formula>O69&gt;S69</formula>
    </cfRule>
    <cfRule type="expression" dxfId="532" priority="4" stopIfTrue="1">
      <formula>O69=S69</formula>
    </cfRule>
  </conditionalFormatting>
  <conditionalFormatting sqref="S69:U70">
    <cfRule type="expression" dxfId="531" priority="1" stopIfTrue="1">
      <formula>S69&gt;O69</formula>
    </cfRule>
    <cfRule type="expression" dxfId="530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D1" sqref="D1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145</v>
      </c>
      <c r="L2" s="404"/>
      <c r="M2" s="404"/>
      <c r="N2" s="405" t="s">
        <v>47</v>
      </c>
      <c r="O2" s="405"/>
      <c r="P2" s="73"/>
      <c r="Q2" s="406" t="s">
        <v>48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D</v>
      </c>
      <c r="C6" s="436"/>
      <c r="D6" s="436"/>
      <c r="E6" s="437" t="s">
        <v>47</v>
      </c>
      <c r="F6" s="437"/>
      <c r="G6" s="437"/>
      <c r="H6" s="378" t="str">
        <f>C9</f>
        <v>豊岡SC</v>
      </c>
      <c r="I6" s="379"/>
      <c r="J6" s="379"/>
      <c r="K6" s="379"/>
      <c r="L6" s="380"/>
      <c r="M6" s="387" t="str">
        <f>C11</f>
        <v>山名FC</v>
      </c>
      <c r="N6" s="388"/>
      <c r="O6" s="388"/>
      <c r="P6" s="388"/>
      <c r="Q6" s="389"/>
      <c r="R6" s="378" t="str">
        <f>C13</f>
        <v>堤ケ岡SC</v>
      </c>
      <c r="S6" s="396"/>
      <c r="T6" s="396"/>
      <c r="U6" s="396"/>
      <c r="V6" s="397"/>
      <c r="W6" s="378" t="str">
        <f>C15</f>
        <v>里東ＳＳＳ</v>
      </c>
      <c r="X6" s="396"/>
      <c r="Y6" s="396"/>
      <c r="Z6" s="396"/>
      <c r="AA6" s="397"/>
      <c r="AB6" s="378" t="str">
        <f>C17</f>
        <v>かみさとＳＣ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組合表!F9</f>
        <v>豊岡SC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2</v>
      </c>
      <c r="N9" s="418"/>
      <c r="O9" s="77" t="str">
        <f>IF(ISBLANK(O69),"",IF(M9&gt;P9,"○",IF(M9&lt;P9,"×","△")))</f>
        <v>×</v>
      </c>
      <c r="P9" s="419">
        <f>IF(ISBLANK(S69),"",S69)</f>
        <v>3</v>
      </c>
      <c r="Q9" s="420"/>
      <c r="R9" s="418">
        <f>IF(ISBLANK(O45),"",O45)</f>
        <v>0</v>
      </c>
      <c r="S9" s="418"/>
      <c r="T9" s="77" t="str">
        <f>IF(ISBLANK(O45),"",IF(R9&gt;U9,"○",IF(R9&lt;U9,"×","△")))</f>
        <v>×</v>
      </c>
      <c r="U9" s="423">
        <f>IF(ISBLANK(S45),"",S45)</f>
        <v>8</v>
      </c>
      <c r="V9" s="423"/>
      <c r="W9" s="418">
        <f>IF(ISBLANK(O51),"",O51)</f>
        <v>0</v>
      </c>
      <c r="X9" s="418"/>
      <c r="Y9" s="77" t="str">
        <f>IF(ISBLANK(O51),"",IF(W9&gt;Z9,"○",IF(W9&lt;Z9,"×","△")))</f>
        <v>×</v>
      </c>
      <c r="Z9" s="423">
        <f>IF(ISBLANK(S51),"",S51)</f>
        <v>2</v>
      </c>
      <c r="AA9" s="423"/>
      <c r="AB9" s="418">
        <f>IF(ISBLANK(O65),"",O65)</f>
        <v>2</v>
      </c>
      <c r="AC9" s="418"/>
      <c r="AD9" s="77" t="str">
        <f>IF(ISBLANK(O65),"",IF(AB9&gt;AE9,"○",IF(AB9&lt;AE9,"×","△")))</f>
        <v>×</v>
      </c>
      <c r="AE9" s="423">
        <f>IF(ISBLANK(S65),"",S65)</f>
        <v>4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0</v>
      </c>
      <c r="AR9" s="438"/>
      <c r="AS9" s="438">
        <f>IF(ISBLANK($O$45),"",SUM(H9)+SUM(M9)+SUM(R9)+SUM(W9)+SUM(AB9)+SUM(AG9)+SUM(AL9))</f>
        <v>4</v>
      </c>
      <c r="AT9" s="438"/>
      <c r="AU9" s="438">
        <f>IF(ISBLANK($O$45),"",SUM(H9)+SUM(P9)+SUM(U9)+SUM(Z9)+SUM(AE9)+SUM(AJ9)+SUM(AO9))</f>
        <v>17</v>
      </c>
      <c r="AV9" s="438"/>
      <c r="AW9" s="438">
        <f>IF(ISBLANK(O45),"",AS9-AU9)</f>
        <v>-13</v>
      </c>
      <c r="AX9" s="438"/>
      <c r="AY9" s="438"/>
      <c r="AZ9" s="439">
        <f>IF(ISBLANK(O69),"",RANK($BF$9:$BF$18,$BF$9:$BF$18))</f>
        <v>5</v>
      </c>
      <c r="BA9" s="439"/>
      <c r="BB9" s="440">
        <f>IF(ISBLANK(O45),"",AQ9*10000+AW9*100+AS9)</f>
        <v>-1296</v>
      </c>
      <c r="BD9" s="445">
        <f>COUNTIF(H9:AP10,"○")</f>
        <v>0</v>
      </c>
      <c r="BE9" s="445">
        <f>COUNTIF(H9:AP10,"△")</f>
        <v>0</v>
      </c>
      <c r="BF9" s="445">
        <f>SUM(AQ9*10000+AW9*100+AS9)</f>
        <v>-1296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組合表!F11</f>
        <v>山名FC</v>
      </c>
      <c r="D11" s="415"/>
      <c r="E11" s="415"/>
      <c r="F11" s="415"/>
      <c r="G11" s="415"/>
      <c r="H11" s="418">
        <f>P9</f>
        <v>3</v>
      </c>
      <c r="I11" s="418"/>
      <c r="J11" s="77" t="str">
        <f>IF(ISBLANK(O69),"",IF(H11&gt;K11,"○",IF(H11&lt;K11,"×","△")))</f>
        <v>○</v>
      </c>
      <c r="K11" s="423">
        <f>M9</f>
        <v>2</v>
      </c>
      <c r="L11" s="423"/>
      <c r="M11" s="417"/>
      <c r="N11" s="417"/>
      <c r="O11" s="417"/>
      <c r="P11" s="417"/>
      <c r="Q11" s="417"/>
      <c r="R11" s="418">
        <f>IF(ISBLANK(O63),"",O63)</f>
        <v>1</v>
      </c>
      <c r="S11" s="418"/>
      <c r="T11" s="77" t="str">
        <f>IF(ISBLANK(O63),"",IF(R11&gt;U11,"○",IF(R11&lt;U11,"×","△")))</f>
        <v>△</v>
      </c>
      <c r="U11" s="423">
        <f>IF(ISBLANK(S63),"",S63)</f>
        <v>1</v>
      </c>
      <c r="V11" s="423"/>
      <c r="W11" s="418">
        <f>IF(ISBLANK(O47),"",O47)</f>
        <v>4</v>
      </c>
      <c r="X11" s="418"/>
      <c r="Y11" s="77" t="str">
        <f>IF(ISBLANK(O47),"",IF(W11&gt;Z11,"○",IF(W11&lt;Z11,"×","△")))</f>
        <v>○</v>
      </c>
      <c r="Z11" s="423">
        <f>IF(ISBLANK(S47),"",S47)</f>
        <v>0</v>
      </c>
      <c r="AA11" s="423"/>
      <c r="AB11" s="418">
        <f>IF(ISBLANK(O53),"",O53)</f>
        <v>2</v>
      </c>
      <c r="AC11" s="418"/>
      <c r="AD11" s="77" t="str">
        <f>IF(ISBLANK(O53),"",IF(AB11&gt;AE11,"○",IF(AB11&lt;AE11,"×","△")))</f>
        <v>○</v>
      </c>
      <c r="AE11" s="423">
        <f>IF(ISBLANK(S53),"",S53)</f>
        <v>0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10</v>
      </c>
      <c r="AR11" s="438"/>
      <c r="AS11" s="438">
        <f>IF(ISBLANK($O$45),"",SUM(H11)+SUM(M11)+SUM(R11)+SUM(W11)+SUM(AB11)+SUM(AG11)+SUM(AL11))</f>
        <v>10</v>
      </c>
      <c r="AT11" s="438"/>
      <c r="AU11" s="438">
        <f>IF(ISBLANK($O$45),"",SUM(K11)+SUM(P11)+SUM(U11)+SUM(Z11)+SUM(AE11)+SUM(AJ11)+SUM(AO11))</f>
        <v>3</v>
      </c>
      <c r="AV11" s="438"/>
      <c r="AW11" s="438">
        <f>IF(ISBLANK(O45),"",AS11-AU11)</f>
        <v>7</v>
      </c>
      <c r="AX11" s="438"/>
      <c r="AY11" s="438"/>
      <c r="AZ11" s="439">
        <f>IF(ISBLANK(S69),"",RANK($BF$9:$BF$18,$BF$9:$BF$18))</f>
        <v>2</v>
      </c>
      <c r="BA11" s="439"/>
      <c r="BB11" s="440">
        <f>IF(ISBLANK(S45),"",AQ11*10000+AW11*100+AS11)</f>
        <v>100710</v>
      </c>
      <c r="BD11" s="445">
        <f>COUNTIF(H11:AP12,"○")</f>
        <v>3</v>
      </c>
      <c r="BE11" s="445">
        <f>COUNTIF(H11:AP12,"△")</f>
        <v>1</v>
      </c>
      <c r="BF11" s="445">
        <f>SUM(AQ11*10000+AW11*100+AS11)</f>
        <v>100710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18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組合表!F13</f>
        <v>堤ケ岡SC</v>
      </c>
      <c r="D13" s="415"/>
      <c r="E13" s="415"/>
      <c r="F13" s="415"/>
      <c r="G13" s="415"/>
      <c r="H13" s="418">
        <f>U9</f>
        <v>8</v>
      </c>
      <c r="I13" s="418"/>
      <c r="J13" s="77" t="str">
        <f>IF(ISBLANK(O45),"",IF(H13&gt;K13,"○",IF(H13&lt;K13,"×","△")))</f>
        <v>○</v>
      </c>
      <c r="K13" s="423">
        <f>R9</f>
        <v>0</v>
      </c>
      <c r="L13" s="423"/>
      <c r="M13" s="418">
        <f>U11</f>
        <v>1</v>
      </c>
      <c r="N13" s="418"/>
      <c r="O13" s="77" t="str">
        <f>IF(ISBLANK(O63),"",IF(M13&gt;P13,"○",IF(M13&lt;P13,"×","△")))</f>
        <v>△</v>
      </c>
      <c r="P13" s="423">
        <f>R11</f>
        <v>1</v>
      </c>
      <c r="Q13" s="423"/>
      <c r="R13" s="417"/>
      <c r="S13" s="417"/>
      <c r="T13" s="417"/>
      <c r="U13" s="417"/>
      <c r="V13" s="417"/>
      <c r="W13" s="418">
        <f>IF(ISBLANK(O67),"",O67)</f>
        <v>7</v>
      </c>
      <c r="X13" s="418"/>
      <c r="Y13" s="77" t="str">
        <f>IF(ISBLANK(O67),"",IF(W13&gt;Z13,"○",IF(W13&lt;Z13,"×","△")))</f>
        <v>○</v>
      </c>
      <c r="Z13" s="423">
        <f>IF(ISBLANK(S67),"",S67)</f>
        <v>0</v>
      </c>
      <c r="AA13" s="423"/>
      <c r="AB13" s="418">
        <f>IF(ISBLANK(O49),"",O49)</f>
        <v>4</v>
      </c>
      <c r="AC13" s="418"/>
      <c r="AD13" s="77" t="str">
        <f>IF(ISBLANK(O49),"",IF(AB13&gt;AE13,"○",IF(AB13&lt;AE13,"×","△")))</f>
        <v>○</v>
      </c>
      <c r="AE13" s="423">
        <f>IF(ISBLANK(S49),"",S49)</f>
        <v>1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10</v>
      </c>
      <c r="AR13" s="438"/>
      <c r="AS13" s="438">
        <f>IF(ISBLANK($O$45),"",SUM(H13)+SUM(M13)+SUM(R13)+SUM(W13)+SUM(AB13)+SUM(AG13)+SUM(AL13))</f>
        <v>20</v>
      </c>
      <c r="AT13" s="438"/>
      <c r="AU13" s="438">
        <f>IF(ISBLANK($O$45),"",SUM(K13)+SUM(P13)+SUM(U13)+SUM(Z13)+SUM(AE13)+SUM(AJ13)+SUM(AO13))</f>
        <v>2</v>
      </c>
      <c r="AV13" s="438"/>
      <c r="AW13" s="438">
        <f>IF(ISBLANK(O45),"",AS13-AU13)</f>
        <v>18</v>
      </c>
      <c r="AX13" s="438"/>
      <c r="AY13" s="438"/>
      <c r="AZ13" s="439">
        <f>IF(ISBLANK(O67),"",RANK($BF$9:$BF$18,$BF$9:$BF$18))</f>
        <v>1</v>
      </c>
      <c r="BA13" s="439"/>
      <c r="BB13" s="440">
        <f>IF(ISBLANK(O47),"",AQ13*10000+AW13*100+AS13)</f>
        <v>101820</v>
      </c>
      <c r="BD13" s="445">
        <f>COUNTIF(H13:AP14,"○")</f>
        <v>3</v>
      </c>
      <c r="BE13" s="445">
        <f>COUNTIF(H13:AP14,"△")</f>
        <v>1</v>
      </c>
      <c r="BF13" s="445">
        <f>SUM(AQ13*10000+AW13*100+AS13)</f>
        <v>101820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18"/>
      <c r="K14" s="423"/>
      <c r="L14" s="423"/>
      <c r="M14" s="418"/>
      <c r="N14" s="418"/>
      <c r="O14" s="118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組合表!F15</f>
        <v>里東ＳＳＳ</v>
      </c>
      <c r="D15" s="415"/>
      <c r="E15" s="415"/>
      <c r="F15" s="415"/>
      <c r="G15" s="415"/>
      <c r="H15" s="418">
        <f>Z9</f>
        <v>2</v>
      </c>
      <c r="I15" s="418"/>
      <c r="J15" s="77" t="str">
        <f>IF(ISBLANK(O51),"",IF(H15&gt;K15,"○",IF(H15&lt;K15,"×","△")))</f>
        <v>○</v>
      </c>
      <c r="K15" s="423">
        <f>W9</f>
        <v>0</v>
      </c>
      <c r="L15" s="423"/>
      <c r="M15" s="418">
        <f>Z11</f>
        <v>0</v>
      </c>
      <c r="N15" s="418"/>
      <c r="O15" s="77" t="str">
        <f>IF(ISBLANK(O47),"",IF(M15&gt;P15,"○",IF(M15&lt;P15,"×","△")))</f>
        <v>×</v>
      </c>
      <c r="P15" s="423">
        <f>W11</f>
        <v>4</v>
      </c>
      <c r="Q15" s="423"/>
      <c r="R15" s="418">
        <f>Z13</f>
        <v>0</v>
      </c>
      <c r="S15" s="418"/>
      <c r="T15" s="77" t="str">
        <f>IF(ISBLANK(O67),"",IF(R15&gt;U15,"○",IF(R15&lt;U15,"×","△")))</f>
        <v>×</v>
      </c>
      <c r="U15" s="423">
        <f>W13</f>
        <v>7</v>
      </c>
      <c r="V15" s="423"/>
      <c r="W15" s="417"/>
      <c r="X15" s="417"/>
      <c r="Y15" s="417"/>
      <c r="Z15" s="417"/>
      <c r="AA15" s="417"/>
      <c r="AB15" s="418">
        <f>IF(ISBLANK(O61),"",O61)</f>
        <v>2</v>
      </c>
      <c r="AC15" s="418"/>
      <c r="AD15" s="77" t="str">
        <f>IF(ISBLANK(O61),"",IF(AB15&gt;AE15,"○",IF(AB15&lt;AE15,"×","△")))</f>
        <v>○</v>
      </c>
      <c r="AE15" s="423">
        <f>IF(ISBLANK(S61),"",S61)</f>
        <v>0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6</v>
      </c>
      <c r="AR15" s="438"/>
      <c r="AS15" s="438">
        <f>IF(ISBLANK($O$45),"",SUM(H15)+SUM(M15)+SUM(R15)+SUM(W15)+SUM(AB15)+SUM(AG15)+SUM(AL15))</f>
        <v>4</v>
      </c>
      <c r="AT15" s="438"/>
      <c r="AU15" s="438">
        <f>IF(ISBLANK($O$45),"",SUM(K15)+SUM(P15)+SUM(U15)+SUM(Z15)+SUM(AE15)+SUM(AJ15)+SUM(AO15))</f>
        <v>11</v>
      </c>
      <c r="AV15" s="438"/>
      <c r="AW15" s="438">
        <f>IF(ISBLANK(O45),"",AS15-AU15)</f>
        <v>-7</v>
      </c>
      <c r="AX15" s="438"/>
      <c r="AY15" s="438"/>
      <c r="AZ15" s="439">
        <f>IF(ISBLANK(S67),"",RANK($BF$9:$BF$18,$BF$9:$BF$18))</f>
        <v>3</v>
      </c>
      <c r="BA15" s="439"/>
      <c r="BB15" s="440">
        <f>IF(ISBLANK(S47),"",AQ15*10000+AW15*100+AS15)</f>
        <v>59304</v>
      </c>
      <c r="BD15" s="445">
        <f>COUNTIF(H15:AP16,"○")</f>
        <v>2</v>
      </c>
      <c r="BE15" s="445">
        <f>COUNTIF(H15:AP16,"△")</f>
        <v>0</v>
      </c>
      <c r="BF15" s="445">
        <f>SUM(AQ15*10000+AW15*100+AS15)</f>
        <v>59304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18"/>
      <c r="K16" s="423"/>
      <c r="L16" s="423"/>
      <c r="M16" s="418"/>
      <c r="N16" s="418"/>
      <c r="O16" s="118"/>
      <c r="P16" s="423"/>
      <c r="Q16" s="423"/>
      <c r="R16" s="418"/>
      <c r="S16" s="418"/>
      <c r="T16" s="118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組合表!F17</f>
        <v>かみさとＳＣ</v>
      </c>
      <c r="D17" s="415"/>
      <c r="E17" s="415"/>
      <c r="F17" s="415"/>
      <c r="G17" s="415"/>
      <c r="H17" s="418">
        <f>AE9</f>
        <v>4</v>
      </c>
      <c r="I17" s="418"/>
      <c r="J17" s="77" t="str">
        <f>IF(ISBLANK(O65),"",IF(H17&gt;K17,"○",IF(H17&lt;K17,"×","△")))</f>
        <v>○</v>
      </c>
      <c r="K17" s="423">
        <f>AB9</f>
        <v>2</v>
      </c>
      <c r="L17" s="423"/>
      <c r="M17" s="418">
        <f>AE11</f>
        <v>0</v>
      </c>
      <c r="N17" s="418"/>
      <c r="O17" s="77" t="str">
        <f>IF(ISBLANK(O53),"",IF(M17&gt;P17,"○",IF(M17&lt;P17,"×","△")))</f>
        <v>×</v>
      </c>
      <c r="P17" s="423">
        <f>AB11</f>
        <v>2</v>
      </c>
      <c r="Q17" s="423"/>
      <c r="R17" s="418">
        <f>AE13</f>
        <v>1</v>
      </c>
      <c r="S17" s="418"/>
      <c r="T17" s="77" t="str">
        <f>IF(ISBLANK(O49),"",IF(R17&gt;U17,"○",IF(R17&lt;U17,"×","△")))</f>
        <v>×</v>
      </c>
      <c r="U17" s="423">
        <f>AB13</f>
        <v>4</v>
      </c>
      <c r="V17" s="423"/>
      <c r="W17" s="418">
        <f>AE15</f>
        <v>0</v>
      </c>
      <c r="X17" s="418"/>
      <c r="Y17" s="77" t="str">
        <f>IF(ISBLANK(O61),"",IF(W17&gt;Z17,"○",IF(W17&lt;Z17,"×","△")))</f>
        <v>×</v>
      </c>
      <c r="Z17" s="423">
        <f>AB15</f>
        <v>2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3</v>
      </c>
      <c r="AR17" s="438"/>
      <c r="AS17" s="438">
        <f>IF(ISBLANK($O$45),"",SUM(H17)+SUM(M17)+SUM(R17)+SUM(W17)+SUM(AB17)+SUM(AG17)+SUM(AL17))</f>
        <v>5</v>
      </c>
      <c r="AT17" s="438"/>
      <c r="AU17" s="446">
        <f>IF(ISBLANK($O$45),"",SUM(K17)+SUM(P17)+SUM(U17)+SUM(Z17)+SUM(AE17)+SUM(AJ17)+SUM(AO17))</f>
        <v>10</v>
      </c>
      <c r="AV17" s="447"/>
      <c r="AW17" s="438">
        <f>IF(ISBLANK(O45),"",AS17-AU17)</f>
        <v>-5</v>
      </c>
      <c r="AX17" s="438"/>
      <c r="AY17" s="438"/>
      <c r="AZ17" s="439">
        <f>IF(ISBLANK(S65),"",RANK($BF$9:$BF$18,$BF$9:$BF$18))</f>
        <v>4</v>
      </c>
      <c r="BA17" s="439"/>
      <c r="BB17" s="440">
        <f>IF(ISBLANK(O49),"",AQ17*10000+AW17*100+AS17)</f>
        <v>29505</v>
      </c>
      <c r="BD17" s="445">
        <f>COUNTIF(H17:AP18,"○")</f>
        <v>1</v>
      </c>
      <c r="BE17" s="445">
        <f>COUNTIF(H17:AP18,"△")</f>
        <v>0</v>
      </c>
      <c r="BF17" s="445">
        <f>SUM(AQ17*10000+AW17*100+AS17)</f>
        <v>29505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18"/>
      <c r="K18" s="423"/>
      <c r="L18" s="423"/>
      <c r="M18" s="418"/>
      <c r="N18" s="418"/>
      <c r="O18" s="118"/>
      <c r="P18" s="423"/>
      <c r="Q18" s="423"/>
      <c r="R18" s="418"/>
      <c r="S18" s="418"/>
      <c r="T18" s="118"/>
      <c r="U18" s="423"/>
      <c r="V18" s="423"/>
      <c r="W18" s="418"/>
      <c r="X18" s="418"/>
      <c r="Y18" s="118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5</v>
      </c>
      <c r="I23" s="456"/>
      <c r="J23" s="456"/>
      <c r="K23" s="456"/>
      <c r="L23" s="456"/>
      <c r="M23" s="457">
        <f>IF(ISBLANK(#REF!),"",AZ11)</f>
        <v>2</v>
      </c>
      <c r="N23" s="457"/>
      <c r="O23" s="457"/>
      <c r="P23" s="457"/>
      <c r="Q23" s="457"/>
      <c r="R23" s="457">
        <f>IF(ISBLANK(#REF!),"",AZ13)</f>
        <v>1</v>
      </c>
      <c r="S23" s="457"/>
      <c r="T23" s="457"/>
      <c r="U23" s="457"/>
      <c r="V23" s="457"/>
      <c r="W23" s="457">
        <f>IF(ISBLANK(#REF!),"",AZ15)</f>
        <v>3</v>
      </c>
      <c r="X23" s="457"/>
      <c r="Y23" s="457"/>
      <c r="Z23" s="457"/>
      <c r="AA23" s="457"/>
      <c r="AB23" s="457">
        <f>IF(ISBLANK(#REF!),"",AZ17)</f>
        <v>4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D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堤ケ岡SC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10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20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2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18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山名FC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10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10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3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7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里東ＳＳＳ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6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4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11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-7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 ht="13.5" customHeight="1">
      <c r="B43" s="85"/>
      <c r="C43" s="482" t="s">
        <v>135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豊岡SC</v>
      </c>
      <c r="J45" s="496"/>
      <c r="K45" s="496"/>
      <c r="L45" s="496"/>
      <c r="M45" s="496"/>
      <c r="N45" s="497"/>
      <c r="O45" s="491">
        <v>0</v>
      </c>
      <c r="P45" s="491"/>
      <c r="Q45" s="491"/>
      <c r="R45" s="88"/>
      <c r="S45" s="491">
        <v>8</v>
      </c>
      <c r="T45" s="491"/>
      <c r="U45" s="491"/>
      <c r="V45" s="490" t="str">
        <f>C13</f>
        <v>堤ケ岡SC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かみさとＳＣ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山名FC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491"/>
      <c r="P46" s="491"/>
      <c r="Q46" s="491"/>
      <c r="R46" s="92"/>
      <c r="S46" s="491"/>
      <c r="T46" s="491"/>
      <c r="U46" s="491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山名FC</v>
      </c>
      <c r="J47" s="490"/>
      <c r="K47" s="490"/>
      <c r="L47" s="490"/>
      <c r="M47" s="490"/>
      <c r="N47" s="490"/>
      <c r="O47" s="491">
        <v>4</v>
      </c>
      <c r="P47" s="491"/>
      <c r="Q47" s="491"/>
      <c r="R47" s="88"/>
      <c r="S47" s="491">
        <v>0</v>
      </c>
      <c r="T47" s="491"/>
      <c r="U47" s="491"/>
      <c r="V47" s="490" t="str">
        <f>C15</f>
        <v>里東ＳＳＳ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豊岡SC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堤ケ岡SC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491"/>
      <c r="P48" s="491"/>
      <c r="Q48" s="491"/>
      <c r="R48" s="92"/>
      <c r="S48" s="491"/>
      <c r="T48" s="491"/>
      <c r="U48" s="491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堤ケ岡SC</v>
      </c>
      <c r="J49" s="490"/>
      <c r="K49" s="490"/>
      <c r="L49" s="490"/>
      <c r="M49" s="490"/>
      <c r="N49" s="490"/>
      <c r="O49" s="491">
        <v>4</v>
      </c>
      <c r="P49" s="491"/>
      <c r="Q49" s="491"/>
      <c r="R49" s="88"/>
      <c r="S49" s="491">
        <v>1</v>
      </c>
      <c r="T49" s="491"/>
      <c r="U49" s="491"/>
      <c r="V49" s="490" t="str">
        <f>C17</f>
        <v>かみさとＳＣ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山名FC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里東ＳＳＳ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491"/>
      <c r="P50" s="491"/>
      <c r="Q50" s="491"/>
      <c r="R50" s="92"/>
      <c r="S50" s="491"/>
      <c r="T50" s="491"/>
      <c r="U50" s="491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豊岡SC</v>
      </c>
      <c r="J51" s="501"/>
      <c r="K51" s="501"/>
      <c r="L51" s="501"/>
      <c r="M51" s="501"/>
      <c r="N51" s="501"/>
      <c r="O51" s="491">
        <v>0</v>
      </c>
      <c r="P51" s="491"/>
      <c r="Q51" s="491"/>
      <c r="R51" s="88"/>
      <c r="S51" s="491">
        <v>2</v>
      </c>
      <c r="T51" s="491"/>
      <c r="U51" s="491"/>
      <c r="V51" s="486" t="str">
        <f>C15</f>
        <v>里東ＳＳＳ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堤ケ岡SC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かみさとＳＣ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491"/>
      <c r="P52" s="491"/>
      <c r="Q52" s="491"/>
      <c r="R52" s="92"/>
      <c r="S52" s="491"/>
      <c r="T52" s="491"/>
      <c r="U52" s="491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山名FC</v>
      </c>
      <c r="J53" s="490"/>
      <c r="K53" s="490"/>
      <c r="L53" s="490"/>
      <c r="M53" s="490"/>
      <c r="N53" s="490"/>
      <c r="O53" s="491">
        <v>2</v>
      </c>
      <c r="P53" s="491"/>
      <c r="Q53" s="491"/>
      <c r="R53" s="88"/>
      <c r="S53" s="491">
        <v>0</v>
      </c>
      <c r="T53" s="491"/>
      <c r="U53" s="491"/>
      <c r="V53" s="490" t="str">
        <f>C17</f>
        <v>かみさとＳＣ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里東ＳＳＳ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豊岡SC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491"/>
      <c r="P54" s="491"/>
      <c r="Q54" s="491"/>
      <c r="R54" s="92"/>
      <c r="S54" s="491"/>
      <c r="T54" s="491"/>
      <c r="U54" s="491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146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里東ＳＳＳ</v>
      </c>
      <c r="J61" s="490"/>
      <c r="K61" s="490"/>
      <c r="L61" s="490"/>
      <c r="M61" s="490"/>
      <c r="N61" s="490"/>
      <c r="O61" s="491">
        <v>2</v>
      </c>
      <c r="P61" s="491"/>
      <c r="Q61" s="491"/>
      <c r="R61" s="88"/>
      <c r="S61" s="491">
        <v>0</v>
      </c>
      <c r="T61" s="491"/>
      <c r="U61" s="491"/>
      <c r="V61" s="490" t="str">
        <f>C17</f>
        <v>かみさとＳＣ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豊岡SC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山名FC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山名FC</v>
      </c>
      <c r="J63" s="490"/>
      <c r="K63" s="490"/>
      <c r="L63" s="490"/>
      <c r="M63" s="490"/>
      <c r="N63" s="490"/>
      <c r="O63" s="491">
        <v>1</v>
      </c>
      <c r="P63" s="491"/>
      <c r="Q63" s="491"/>
      <c r="R63" s="88"/>
      <c r="S63" s="491">
        <v>1</v>
      </c>
      <c r="T63" s="491"/>
      <c r="U63" s="491"/>
      <c r="V63" s="490" t="str">
        <f>C13</f>
        <v>堤ケ岡SC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里東ＳＳＳ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かみさとＳＣ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豊岡SC</v>
      </c>
      <c r="J65" s="501"/>
      <c r="K65" s="501"/>
      <c r="L65" s="501"/>
      <c r="M65" s="501"/>
      <c r="N65" s="501"/>
      <c r="O65" s="491">
        <v>2</v>
      </c>
      <c r="P65" s="491"/>
      <c r="Q65" s="491"/>
      <c r="R65" s="88"/>
      <c r="S65" s="491">
        <v>4</v>
      </c>
      <c r="T65" s="491"/>
      <c r="U65" s="491"/>
      <c r="V65" s="486" t="str">
        <f>C17</f>
        <v>かみさとＳＣ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山名FC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堤ケ岡SC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堤ケ岡SC</v>
      </c>
      <c r="J67" s="490"/>
      <c r="K67" s="490"/>
      <c r="L67" s="490"/>
      <c r="M67" s="490"/>
      <c r="N67" s="490"/>
      <c r="O67" s="491">
        <v>7</v>
      </c>
      <c r="P67" s="491"/>
      <c r="Q67" s="491"/>
      <c r="R67" s="88"/>
      <c r="S67" s="491">
        <v>0</v>
      </c>
      <c r="T67" s="491"/>
      <c r="U67" s="491"/>
      <c r="V67" s="486" t="str">
        <f>C15</f>
        <v>里東ＳＳＳ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かみさとＳＣ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豊岡SC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豊岡SC</v>
      </c>
      <c r="J69" s="490"/>
      <c r="K69" s="490"/>
      <c r="L69" s="490"/>
      <c r="M69" s="490"/>
      <c r="N69" s="490"/>
      <c r="O69" s="491">
        <v>2</v>
      </c>
      <c r="P69" s="491"/>
      <c r="Q69" s="491"/>
      <c r="R69" s="88"/>
      <c r="S69" s="491">
        <v>3</v>
      </c>
      <c r="T69" s="491"/>
      <c r="U69" s="491"/>
      <c r="V69" s="486" t="str">
        <f>C11</f>
        <v>山名FC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堤ケ岡SC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里東ＳＳＳ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529" priority="113" stopIfTrue="1">
      <formula>O55&gt;S55</formula>
    </cfRule>
    <cfRule type="expression" dxfId="528" priority="114" stopIfTrue="1">
      <formula>O55=S55</formula>
    </cfRule>
  </conditionalFormatting>
  <conditionalFormatting sqref="S55:U56">
    <cfRule type="expression" dxfId="527" priority="111" stopIfTrue="1">
      <formula>S55&gt;O55</formula>
    </cfRule>
    <cfRule type="expression" dxfId="526" priority="112" stopIfTrue="1">
      <formula>S55=O55</formula>
    </cfRule>
  </conditionalFormatting>
  <conditionalFormatting sqref="O55:Q56">
    <cfRule type="expression" dxfId="525" priority="109" stopIfTrue="1">
      <formula>O55&gt;S55</formula>
    </cfRule>
    <cfRule type="expression" dxfId="524" priority="110" stopIfTrue="1">
      <formula>O55=S55</formula>
    </cfRule>
  </conditionalFormatting>
  <conditionalFormatting sqref="S55:U56">
    <cfRule type="expression" dxfId="523" priority="107" stopIfTrue="1">
      <formula>S55&gt;O55</formula>
    </cfRule>
    <cfRule type="expression" dxfId="522" priority="108" stopIfTrue="1">
      <formula>S55=O55</formula>
    </cfRule>
  </conditionalFormatting>
  <conditionalFormatting sqref="O57:Q58">
    <cfRule type="expression" dxfId="521" priority="105" stopIfTrue="1">
      <formula>O57&gt;S57</formula>
    </cfRule>
    <cfRule type="expression" dxfId="520" priority="106" stopIfTrue="1">
      <formula>O57=S57</formula>
    </cfRule>
  </conditionalFormatting>
  <conditionalFormatting sqref="S57:U58">
    <cfRule type="expression" dxfId="519" priority="103" stopIfTrue="1">
      <formula>S57&gt;O57</formula>
    </cfRule>
    <cfRule type="expression" dxfId="518" priority="104" stopIfTrue="1">
      <formula>S57=O57</formula>
    </cfRule>
  </conditionalFormatting>
  <conditionalFormatting sqref="O57:Q58">
    <cfRule type="expression" dxfId="517" priority="101" stopIfTrue="1">
      <formula>O57&gt;S57</formula>
    </cfRule>
    <cfRule type="expression" dxfId="516" priority="102" stopIfTrue="1">
      <formula>O57=S57</formula>
    </cfRule>
  </conditionalFormatting>
  <conditionalFormatting sqref="S57:U58">
    <cfRule type="expression" dxfId="515" priority="99" stopIfTrue="1">
      <formula>S57&gt;O57</formula>
    </cfRule>
    <cfRule type="expression" dxfId="514" priority="100" stopIfTrue="1">
      <formula>S57=O57</formula>
    </cfRule>
  </conditionalFormatting>
  <conditionalFormatting sqref="O71:Q72">
    <cfRule type="expression" dxfId="513" priority="97" stopIfTrue="1">
      <formula>O71&gt;S71</formula>
    </cfRule>
    <cfRule type="expression" dxfId="512" priority="98" stopIfTrue="1">
      <formula>O71=S71</formula>
    </cfRule>
  </conditionalFormatting>
  <conditionalFormatting sqref="S71:U72">
    <cfRule type="expression" dxfId="511" priority="95" stopIfTrue="1">
      <formula>S71&gt;O71</formula>
    </cfRule>
    <cfRule type="expression" dxfId="510" priority="96" stopIfTrue="1">
      <formula>S71=O71</formula>
    </cfRule>
  </conditionalFormatting>
  <conditionalFormatting sqref="O71:Q72">
    <cfRule type="expression" dxfId="509" priority="93" stopIfTrue="1">
      <formula>O71&gt;S71</formula>
    </cfRule>
    <cfRule type="expression" dxfId="508" priority="94" stopIfTrue="1">
      <formula>O71=S71</formula>
    </cfRule>
  </conditionalFormatting>
  <conditionalFormatting sqref="S71:U72">
    <cfRule type="expression" dxfId="507" priority="91" stopIfTrue="1">
      <formula>S71&gt;O71</formula>
    </cfRule>
    <cfRule type="expression" dxfId="506" priority="92" stopIfTrue="1">
      <formula>S71=O71</formula>
    </cfRule>
  </conditionalFormatting>
  <conditionalFormatting sqref="O73:Q74">
    <cfRule type="expression" dxfId="505" priority="89" stopIfTrue="1">
      <formula>O73&gt;S73</formula>
    </cfRule>
    <cfRule type="expression" dxfId="504" priority="90" stopIfTrue="1">
      <formula>O73=S73</formula>
    </cfRule>
  </conditionalFormatting>
  <conditionalFormatting sqref="S73:U74">
    <cfRule type="expression" dxfId="503" priority="87" stopIfTrue="1">
      <formula>S73&gt;O73</formula>
    </cfRule>
    <cfRule type="expression" dxfId="502" priority="88" stopIfTrue="1">
      <formula>S73=O73</formula>
    </cfRule>
  </conditionalFormatting>
  <conditionalFormatting sqref="O73:Q74">
    <cfRule type="expression" dxfId="501" priority="85" stopIfTrue="1">
      <formula>O73&gt;S73</formula>
    </cfRule>
    <cfRule type="expression" dxfId="500" priority="86" stopIfTrue="1">
      <formula>O73=S73</formula>
    </cfRule>
  </conditionalFormatting>
  <conditionalFormatting sqref="S73:U74">
    <cfRule type="expression" dxfId="499" priority="83" stopIfTrue="1">
      <formula>S73&gt;O73</formula>
    </cfRule>
    <cfRule type="expression" dxfId="498" priority="84" stopIfTrue="1">
      <formula>S73=O73</formula>
    </cfRule>
  </conditionalFormatting>
  <conditionalFormatting sqref="E28">
    <cfRule type="expression" dxfId="497" priority="82" stopIfTrue="1">
      <formula>E28=FALSE</formula>
    </cfRule>
  </conditionalFormatting>
  <conditionalFormatting sqref="E28">
    <cfRule type="expression" dxfId="496" priority="81" stopIfTrue="1">
      <formula>E28=FALSE</formula>
    </cfRule>
  </conditionalFormatting>
  <conditionalFormatting sqref="O45:Q46">
    <cfRule type="expression" dxfId="495" priority="79" stopIfTrue="1">
      <formula>O45&gt;S45</formula>
    </cfRule>
    <cfRule type="expression" dxfId="494" priority="80" stopIfTrue="1">
      <formula>O45=S45</formula>
    </cfRule>
  </conditionalFormatting>
  <conditionalFormatting sqref="S45:U46">
    <cfRule type="expression" dxfId="493" priority="77" stopIfTrue="1">
      <formula>S45&gt;O45</formula>
    </cfRule>
    <cfRule type="expression" dxfId="492" priority="78" stopIfTrue="1">
      <formula>S45=O45</formula>
    </cfRule>
  </conditionalFormatting>
  <conditionalFormatting sqref="O45:Q46">
    <cfRule type="expression" dxfId="491" priority="75" stopIfTrue="1">
      <formula>O45&gt;S45</formula>
    </cfRule>
    <cfRule type="expression" dxfId="490" priority="76" stopIfTrue="1">
      <formula>O45=S45</formula>
    </cfRule>
  </conditionalFormatting>
  <conditionalFormatting sqref="S45:U46">
    <cfRule type="expression" dxfId="489" priority="73" stopIfTrue="1">
      <formula>S45&gt;O45</formula>
    </cfRule>
    <cfRule type="expression" dxfId="488" priority="74" stopIfTrue="1">
      <formula>S45=O45</formula>
    </cfRule>
  </conditionalFormatting>
  <conditionalFormatting sqref="O47:Q48">
    <cfRule type="expression" dxfId="487" priority="71" stopIfTrue="1">
      <formula>O47&gt;S47</formula>
    </cfRule>
    <cfRule type="expression" dxfId="486" priority="72" stopIfTrue="1">
      <formula>O47=S47</formula>
    </cfRule>
  </conditionalFormatting>
  <conditionalFormatting sqref="S47:U48">
    <cfRule type="expression" dxfId="485" priority="69" stopIfTrue="1">
      <formula>S47&gt;O47</formula>
    </cfRule>
    <cfRule type="expression" dxfId="484" priority="70" stopIfTrue="1">
      <formula>S47=O47</formula>
    </cfRule>
  </conditionalFormatting>
  <conditionalFormatting sqref="O47:Q48">
    <cfRule type="expression" dxfId="483" priority="67" stopIfTrue="1">
      <formula>O47&gt;S47</formula>
    </cfRule>
    <cfRule type="expression" dxfId="482" priority="68" stopIfTrue="1">
      <formula>O47=S47</formula>
    </cfRule>
  </conditionalFormatting>
  <conditionalFormatting sqref="S47:U48">
    <cfRule type="expression" dxfId="481" priority="65" stopIfTrue="1">
      <formula>S47&gt;O47</formula>
    </cfRule>
    <cfRule type="expression" dxfId="480" priority="66" stopIfTrue="1">
      <formula>S47=O47</formula>
    </cfRule>
  </conditionalFormatting>
  <conditionalFormatting sqref="O49:Q50">
    <cfRule type="expression" dxfId="479" priority="63" stopIfTrue="1">
      <formula>O49&gt;S49</formula>
    </cfRule>
    <cfRule type="expression" dxfId="478" priority="64" stopIfTrue="1">
      <formula>O49=S49</formula>
    </cfRule>
  </conditionalFormatting>
  <conditionalFormatting sqref="S49:U50">
    <cfRule type="expression" dxfId="477" priority="61" stopIfTrue="1">
      <formula>S49&gt;O49</formula>
    </cfRule>
    <cfRule type="expression" dxfId="476" priority="62" stopIfTrue="1">
      <formula>S49=O49</formula>
    </cfRule>
  </conditionalFormatting>
  <conditionalFormatting sqref="O49:Q50">
    <cfRule type="expression" dxfId="475" priority="59" stopIfTrue="1">
      <formula>O49&gt;S49</formula>
    </cfRule>
    <cfRule type="expression" dxfId="474" priority="60" stopIfTrue="1">
      <formula>O49=S49</formula>
    </cfRule>
  </conditionalFormatting>
  <conditionalFormatting sqref="S49:U50">
    <cfRule type="expression" dxfId="473" priority="57" stopIfTrue="1">
      <formula>S49&gt;O49</formula>
    </cfRule>
    <cfRule type="expression" dxfId="472" priority="58" stopIfTrue="1">
      <formula>S49=O49</formula>
    </cfRule>
  </conditionalFormatting>
  <conditionalFormatting sqref="O51:Q52">
    <cfRule type="expression" dxfId="471" priority="55" stopIfTrue="1">
      <formula>O51&gt;S51</formula>
    </cfRule>
    <cfRule type="expression" dxfId="470" priority="56" stopIfTrue="1">
      <formula>O51=S51</formula>
    </cfRule>
  </conditionalFormatting>
  <conditionalFormatting sqref="S51:U52">
    <cfRule type="expression" dxfId="469" priority="53" stopIfTrue="1">
      <formula>S51&gt;O51</formula>
    </cfRule>
    <cfRule type="expression" dxfId="468" priority="54" stopIfTrue="1">
      <formula>S51=O51</formula>
    </cfRule>
  </conditionalFormatting>
  <conditionalFormatting sqref="O51:Q52">
    <cfRule type="expression" dxfId="467" priority="51" stopIfTrue="1">
      <formula>O51&gt;S51</formula>
    </cfRule>
    <cfRule type="expression" dxfId="466" priority="52" stopIfTrue="1">
      <formula>O51=S51</formula>
    </cfRule>
  </conditionalFormatting>
  <conditionalFormatting sqref="S51:U52">
    <cfRule type="expression" dxfId="465" priority="49" stopIfTrue="1">
      <formula>S51&gt;O51</formula>
    </cfRule>
    <cfRule type="expression" dxfId="464" priority="50" stopIfTrue="1">
      <formula>S51=O51</formula>
    </cfRule>
  </conditionalFormatting>
  <conditionalFormatting sqref="O53:Q54">
    <cfRule type="expression" dxfId="463" priority="47" stopIfTrue="1">
      <formula>O53&gt;S53</formula>
    </cfRule>
    <cfRule type="expression" dxfId="462" priority="48" stopIfTrue="1">
      <formula>O53=S53</formula>
    </cfRule>
  </conditionalFormatting>
  <conditionalFormatting sqref="S53:U54">
    <cfRule type="expression" dxfId="461" priority="45" stopIfTrue="1">
      <formula>S53&gt;O53</formula>
    </cfRule>
    <cfRule type="expression" dxfId="460" priority="46" stopIfTrue="1">
      <formula>S53=O53</formula>
    </cfRule>
  </conditionalFormatting>
  <conditionalFormatting sqref="O53:Q54">
    <cfRule type="expression" dxfId="459" priority="43" stopIfTrue="1">
      <formula>O53&gt;S53</formula>
    </cfRule>
    <cfRule type="expression" dxfId="458" priority="44" stopIfTrue="1">
      <formula>O53=S53</formula>
    </cfRule>
  </conditionalFormatting>
  <conditionalFormatting sqref="S53:U54">
    <cfRule type="expression" dxfId="457" priority="41" stopIfTrue="1">
      <formula>S53&gt;O53</formula>
    </cfRule>
    <cfRule type="expression" dxfId="456" priority="42" stopIfTrue="1">
      <formula>S53=O53</formula>
    </cfRule>
  </conditionalFormatting>
  <conditionalFormatting sqref="O61:Q62">
    <cfRule type="expression" dxfId="455" priority="39" stopIfTrue="1">
      <formula>O61&gt;S61</formula>
    </cfRule>
    <cfRule type="expression" dxfId="454" priority="40" stopIfTrue="1">
      <formula>O61=S61</formula>
    </cfRule>
  </conditionalFormatting>
  <conditionalFormatting sqref="S61:U62">
    <cfRule type="expression" dxfId="453" priority="37" stopIfTrue="1">
      <formula>S61&gt;O61</formula>
    </cfRule>
    <cfRule type="expression" dxfId="452" priority="38" stopIfTrue="1">
      <formula>S61=O61</formula>
    </cfRule>
  </conditionalFormatting>
  <conditionalFormatting sqref="O61:Q62">
    <cfRule type="expression" dxfId="451" priority="35" stopIfTrue="1">
      <formula>O61&gt;S61</formula>
    </cfRule>
    <cfRule type="expression" dxfId="450" priority="36" stopIfTrue="1">
      <formula>O61=S61</formula>
    </cfRule>
  </conditionalFormatting>
  <conditionalFormatting sqref="S61:U62">
    <cfRule type="expression" dxfId="449" priority="33" stopIfTrue="1">
      <formula>S61&gt;O61</formula>
    </cfRule>
    <cfRule type="expression" dxfId="448" priority="34" stopIfTrue="1">
      <formula>S61=O61</formula>
    </cfRule>
  </conditionalFormatting>
  <conditionalFormatting sqref="O63:Q64">
    <cfRule type="expression" dxfId="447" priority="31" stopIfTrue="1">
      <formula>O63&gt;S63</formula>
    </cfRule>
    <cfRule type="expression" dxfId="446" priority="32" stopIfTrue="1">
      <formula>O63=S63</formula>
    </cfRule>
  </conditionalFormatting>
  <conditionalFormatting sqref="S63:U64">
    <cfRule type="expression" dxfId="445" priority="29" stopIfTrue="1">
      <formula>S63&gt;O63</formula>
    </cfRule>
    <cfRule type="expression" dxfId="444" priority="30" stopIfTrue="1">
      <formula>S63=O63</formula>
    </cfRule>
  </conditionalFormatting>
  <conditionalFormatting sqref="O63:Q64">
    <cfRule type="expression" dxfId="443" priority="27" stopIfTrue="1">
      <formula>O63&gt;S63</formula>
    </cfRule>
    <cfRule type="expression" dxfId="442" priority="28" stopIfTrue="1">
      <formula>O63=S63</formula>
    </cfRule>
  </conditionalFormatting>
  <conditionalFormatting sqref="S63:U64">
    <cfRule type="expression" dxfId="441" priority="25" stopIfTrue="1">
      <formula>S63&gt;O63</formula>
    </cfRule>
    <cfRule type="expression" dxfId="440" priority="26" stopIfTrue="1">
      <formula>S63=O63</formula>
    </cfRule>
  </conditionalFormatting>
  <conditionalFormatting sqref="O65:Q66">
    <cfRule type="expression" dxfId="439" priority="23" stopIfTrue="1">
      <formula>O65&gt;S65</formula>
    </cfRule>
    <cfRule type="expression" dxfId="438" priority="24" stopIfTrue="1">
      <formula>O65=S65</formula>
    </cfRule>
  </conditionalFormatting>
  <conditionalFormatting sqref="S65:U66">
    <cfRule type="expression" dxfId="437" priority="21" stopIfTrue="1">
      <formula>S65&gt;O65</formula>
    </cfRule>
    <cfRule type="expression" dxfId="436" priority="22" stopIfTrue="1">
      <formula>S65=O65</formula>
    </cfRule>
  </conditionalFormatting>
  <conditionalFormatting sqref="O65:Q66">
    <cfRule type="expression" dxfId="435" priority="19" stopIfTrue="1">
      <formula>O65&gt;S65</formula>
    </cfRule>
    <cfRule type="expression" dxfId="434" priority="20" stopIfTrue="1">
      <formula>O65=S65</formula>
    </cfRule>
  </conditionalFormatting>
  <conditionalFormatting sqref="S65:U66">
    <cfRule type="expression" dxfId="433" priority="17" stopIfTrue="1">
      <formula>S65&gt;O65</formula>
    </cfRule>
    <cfRule type="expression" dxfId="432" priority="18" stopIfTrue="1">
      <formula>S65=O65</formula>
    </cfRule>
  </conditionalFormatting>
  <conditionalFormatting sqref="O67:Q68">
    <cfRule type="expression" dxfId="431" priority="15" stopIfTrue="1">
      <formula>O67&gt;S67</formula>
    </cfRule>
    <cfRule type="expression" dxfId="430" priority="16" stopIfTrue="1">
      <formula>O67=S67</formula>
    </cfRule>
  </conditionalFormatting>
  <conditionalFormatting sqref="S67:U68">
    <cfRule type="expression" dxfId="429" priority="13" stopIfTrue="1">
      <formula>S67&gt;O67</formula>
    </cfRule>
    <cfRule type="expression" dxfId="428" priority="14" stopIfTrue="1">
      <formula>S67=O67</formula>
    </cfRule>
  </conditionalFormatting>
  <conditionalFormatting sqref="O67:Q68">
    <cfRule type="expression" dxfId="427" priority="11" stopIfTrue="1">
      <formula>O67&gt;S67</formula>
    </cfRule>
    <cfRule type="expression" dxfId="426" priority="12" stopIfTrue="1">
      <formula>O67=S67</formula>
    </cfRule>
  </conditionalFormatting>
  <conditionalFormatting sqref="S67:U68">
    <cfRule type="expression" dxfId="425" priority="9" stopIfTrue="1">
      <formula>S67&gt;O67</formula>
    </cfRule>
    <cfRule type="expression" dxfId="424" priority="10" stopIfTrue="1">
      <formula>S67=O67</formula>
    </cfRule>
  </conditionalFormatting>
  <conditionalFormatting sqref="O69:Q70">
    <cfRule type="expression" dxfId="423" priority="7" stopIfTrue="1">
      <formula>O69&gt;S69</formula>
    </cfRule>
    <cfRule type="expression" dxfId="422" priority="8" stopIfTrue="1">
      <formula>O69=S69</formula>
    </cfRule>
  </conditionalFormatting>
  <conditionalFormatting sqref="S69:U70">
    <cfRule type="expression" dxfId="421" priority="5" stopIfTrue="1">
      <formula>S69&gt;O69</formula>
    </cfRule>
    <cfRule type="expression" dxfId="420" priority="6" stopIfTrue="1">
      <formula>S69=O69</formula>
    </cfRule>
  </conditionalFormatting>
  <conditionalFormatting sqref="O69:Q70">
    <cfRule type="expression" dxfId="419" priority="3" stopIfTrue="1">
      <formula>O69&gt;S69</formula>
    </cfRule>
    <cfRule type="expression" dxfId="418" priority="4" stopIfTrue="1">
      <formula>O69=S69</formula>
    </cfRule>
  </conditionalFormatting>
  <conditionalFormatting sqref="S69:U70">
    <cfRule type="expression" dxfId="417" priority="1" stopIfTrue="1">
      <formula>S69&gt;O69</formula>
    </cfRule>
    <cfRule type="expression" dxfId="416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E2" sqref="E2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151</v>
      </c>
      <c r="L2" s="404"/>
      <c r="M2" s="404"/>
      <c r="N2" s="405" t="s">
        <v>47</v>
      </c>
      <c r="O2" s="405"/>
      <c r="P2" s="73"/>
      <c r="Q2" s="406" t="s">
        <v>48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E</v>
      </c>
      <c r="C6" s="436"/>
      <c r="D6" s="436"/>
      <c r="E6" s="437" t="s">
        <v>47</v>
      </c>
      <c r="F6" s="437"/>
      <c r="G6" s="437"/>
      <c r="H6" s="378" t="str">
        <f>C9</f>
        <v>FC長野</v>
      </c>
      <c r="I6" s="379"/>
      <c r="J6" s="379"/>
      <c r="K6" s="379"/>
      <c r="L6" s="380"/>
      <c r="M6" s="387" t="str">
        <f>C11</f>
        <v>ブルーボタン</v>
      </c>
      <c r="N6" s="388"/>
      <c r="O6" s="388"/>
      <c r="P6" s="388"/>
      <c r="Q6" s="389"/>
      <c r="R6" s="378" t="str">
        <f>C13</f>
        <v>ゴラッソ高崎ＦＣ</v>
      </c>
      <c r="S6" s="396"/>
      <c r="T6" s="396"/>
      <c r="U6" s="396"/>
      <c r="V6" s="397"/>
      <c r="W6" s="378" t="str">
        <f>C15</f>
        <v>JOINUS jr FC</v>
      </c>
      <c r="X6" s="396"/>
      <c r="Y6" s="396"/>
      <c r="Z6" s="396"/>
      <c r="AA6" s="397"/>
      <c r="AB6" s="378" t="str">
        <f>C17</f>
        <v>FC里見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組合表!C27</f>
        <v>FC長野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1</v>
      </c>
      <c r="N9" s="418"/>
      <c r="O9" s="77" t="str">
        <f>IF(ISBLANK(O69),"",IF(M9&gt;P9,"○",IF(M9&lt;P9,"×","△")))</f>
        <v>△</v>
      </c>
      <c r="P9" s="419">
        <f>IF(ISBLANK(S69),"",S69)</f>
        <v>1</v>
      </c>
      <c r="Q9" s="420"/>
      <c r="R9" s="418">
        <f>IF(ISBLANK(O45),"",O45)</f>
        <v>1</v>
      </c>
      <c r="S9" s="418"/>
      <c r="T9" s="77" t="str">
        <f>IF(ISBLANK(O45),"",IF(R9&gt;U9,"○",IF(R9&lt;U9,"×","△")))</f>
        <v>×</v>
      </c>
      <c r="U9" s="423">
        <f>IF(ISBLANK(S45),"",S45)</f>
        <v>3</v>
      </c>
      <c r="V9" s="423"/>
      <c r="W9" s="418">
        <f>IF(ISBLANK(O51),"",O51)</f>
        <v>0</v>
      </c>
      <c r="X9" s="418"/>
      <c r="Y9" s="77" t="str">
        <f>IF(ISBLANK(O51),"",IF(W9&gt;Z9,"○",IF(W9&lt;Z9,"×","△")))</f>
        <v>×</v>
      </c>
      <c r="Z9" s="423">
        <f>IF(ISBLANK(S51),"",S51)</f>
        <v>5</v>
      </c>
      <c r="AA9" s="423"/>
      <c r="AB9" s="418">
        <f>IF(ISBLANK(O65),"",O65)</f>
        <v>12</v>
      </c>
      <c r="AC9" s="418"/>
      <c r="AD9" s="77" t="str">
        <f>IF(ISBLANK(O65),"",IF(AB9&gt;AE9,"○",IF(AB9&lt;AE9,"×","△")))</f>
        <v>○</v>
      </c>
      <c r="AE9" s="423">
        <f>IF(ISBLANK(S65),"",S65)</f>
        <v>0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4</v>
      </c>
      <c r="AR9" s="438"/>
      <c r="AS9" s="438">
        <f>IF(ISBLANK($O$45),"",SUM(H9)+SUM(M9)+SUM(R9)+SUM(W9)+SUM(AB9)+SUM(AG9)+SUM(AL9))</f>
        <v>14</v>
      </c>
      <c r="AT9" s="438"/>
      <c r="AU9" s="438">
        <f>IF(ISBLANK($O$45),"",SUM(H9)+SUM(P9)+SUM(U9)+SUM(Z9)+SUM(AE9)+SUM(AJ9)+SUM(AO9))</f>
        <v>9</v>
      </c>
      <c r="AV9" s="438"/>
      <c r="AW9" s="438">
        <f>IF(ISBLANK(O45),"",AS9-AU9)</f>
        <v>5</v>
      </c>
      <c r="AX9" s="438"/>
      <c r="AY9" s="438"/>
      <c r="AZ9" s="439">
        <f>IF(ISBLANK(O69),"",RANK($BF$9:$BF$18,$BF$9:$BF$18))</f>
        <v>4</v>
      </c>
      <c r="BA9" s="439"/>
      <c r="BB9" s="440">
        <f>IF(ISBLANK(O45),"",AQ9*10000+AW9*100+AS9)</f>
        <v>40514</v>
      </c>
      <c r="BD9" s="445">
        <f>COUNTIF(H9:AP10,"○")</f>
        <v>1</v>
      </c>
      <c r="BE9" s="445">
        <f>COUNTIF(H9:AP10,"△")</f>
        <v>1</v>
      </c>
      <c r="BF9" s="445">
        <f>SUM(AQ9*10000+AW9*100+AS9)</f>
        <v>40514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組合表!C29</f>
        <v>ブルーボタン</v>
      </c>
      <c r="D11" s="415"/>
      <c r="E11" s="415"/>
      <c r="F11" s="415"/>
      <c r="G11" s="415"/>
      <c r="H11" s="418">
        <f>P9</f>
        <v>1</v>
      </c>
      <c r="I11" s="418"/>
      <c r="J11" s="77" t="str">
        <f>IF(ISBLANK(O69),"",IF(H11&gt;K11,"○",IF(H11&lt;K11,"×","△")))</f>
        <v>△</v>
      </c>
      <c r="K11" s="423">
        <f>M9</f>
        <v>1</v>
      </c>
      <c r="L11" s="423"/>
      <c r="M11" s="417"/>
      <c r="N11" s="417"/>
      <c r="O11" s="417"/>
      <c r="P11" s="417"/>
      <c r="Q11" s="417"/>
      <c r="R11" s="418">
        <f>IF(ISBLANK(O63),"",O63)</f>
        <v>2</v>
      </c>
      <c r="S11" s="418"/>
      <c r="T11" s="77" t="str">
        <f>IF(ISBLANK(O63),"",IF(R11&gt;U11,"○",IF(R11&lt;U11,"×","△")))</f>
        <v>△</v>
      </c>
      <c r="U11" s="423">
        <f>IF(ISBLANK(S63),"",S63)</f>
        <v>2</v>
      </c>
      <c r="V11" s="423"/>
      <c r="W11" s="418">
        <f>IF(ISBLANK(O47),"",O47)</f>
        <v>3</v>
      </c>
      <c r="X11" s="418"/>
      <c r="Y11" s="77" t="str">
        <f>IF(ISBLANK(O47),"",IF(W11&gt;Z11,"○",IF(W11&lt;Z11,"×","△")))</f>
        <v>×</v>
      </c>
      <c r="Z11" s="423">
        <f>IF(ISBLANK(S47),"",S47)</f>
        <v>7</v>
      </c>
      <c r="AA11" s="423"/>
      <c r="AB11" s="418">
        <f>IF(ISBLANK(O53),"",O53)</f>
        <v>6</v>
      </c>
      <c r="AC11" s="418"/>
      <c r="AD11" s="77" t="str">
        <f>IF(ISBLANK(O53),"",IF(AB11&gt;AE11,"○",IF(AB11&lt;AE11,"×","△")))</f>
        <v>○</v>
      </c>
      <c r="AE11" s="423">
        <f>IF(ISBLANK(S53),"",S53)</f>
        <v>0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5</v>
      </c>
      <c r="AR11" s="438"/>
      <c r="AS11" s="438">
        <f>IF(ISBLANK($O$45),"",SUM(H11)+SUM(M11)+SUM(R11)+SUM(W11)+SUM(AB11)+SUM(AG11)+SUM(AL11))</f>
        <v>12</v>
      </c>
      <c r="AT11" s="438"/>
      <c r="AU11" s="438">
        <f>IF(ISBLANK($O$45),"",SUM(K11)+SUM(P11)+SUM(U11)+SUM(Z11)+SUM(AE11)+SUM(AJ11)+SUM(AO11))</f>
        <v>10</v>
      </c>
      <c r="AV11" s="438"/>
      <c r="AW11" s="438">
        <f>IF(ISBLANK(O45),"",AS11-AU11)</f>
        <v>2</v>
      </c>
      <c r="AX11" s="438"/>
      <c r="AY11" s="438"/>
      <c r="AZ11" s="439">
        <f>IF(ISBLANK(S69),"",RANK($BF$9:$BF$18,$BF$9:$BF$18))</f>
        <v>3</v>
      </c>
      <c r="BA11" s="439"/>
      <c r="BB11" s="440">
        <f>IF(ISBLANK(S45),"",AQ11*10000+AW11*100+AS11)</f>
        <v>50212</v>
      </c>
      <c r="BD11" s="445">
        <f>COUNTIF(H11:AP12,"○")</f>
        <v>1</v>
      </c>
      <c r="BE11" s="445">
        <f>COUNTIF(H11:AP12,"△")</f>
        <v>2</v>
      </c>
      <c r="BF11" s="445">
        <f>SUM(AQ11*10000+AW11*100+AS11)</f>
        <v>50212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18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組合表!C31</f>
        <v>ゴラッソ高崎ＦＣ</v>
      </c>
      <c r="D13" s="415"/>
      <c r="E13" s="415"/>
      <c r="F13" s="415"/>
      <c r="G13" s="415"/>
      <c r="H13" s="418">
        <f>U9</f>
        <v>3</v>
      </c>
      <c r="I13" s="418"/>
      <c r="J13" s="77" t="str">
        <f>IF(ISBLANK(O45),"",IF(H13&gt;K13,"○",IF(H13&lt;K13,"×","△")))</f>
        <v>○</v>
      </c>
      <c r="K13" s="423">
        <f>R9</f>
        <v>1</v>
      </c>
      <c r="L13" s="423"/>
      <c r="M13" s="418">
        <f>U11</f>
        <v>2</v>
      </c>
      <c r="N13" s="418"/>
      <c r="O13" s="77" t="str">
        <f>IF(ISBLANK(O63),"",IF(M13&gt;P13,"○",IF(M13&lt;P13,"×","△")))</f>
        <v>△</v>
      </c>
      <c r="P13" s="423">
        <f>R11</f>
        <v>2</v>
      </c>
      <c r="Q13" s="423"/>
      <c r="R13" s="417"/>
      <c r="S13" s="417"/>
      <c r="T13" s="417"/>
      <c r="U13" s="417"/>
      <c r="V13" s="417"/>
      <c r="W13" s="418">
        <f>IF(ISBLANK(O67),"",O67)</f>
        <v>2</v>
      </c>
      <c r="X13" s="418"/>
      <c r="Y13" s="77" t="str">
        <f>IF(ISBLANK(O67),"",IF(W13&gt;Z13,"○",IF(W13&lt;Z13,"×","△")))</f>
        <v>△</v>
      </c>
      <c r="Z13" s="423">
        <f>IF(ISBLANK(S67),"",S67)</f>
        <v>2</v>
      </c>
      <c r="AA13" s="423"/>
      <c r="AB13" s="418">
        <f>IF(ISBLANK(O49),"",O49)</f>
        <v>2</v>
      </c>
      <c r="AC13" s="418"/>
      <c r="AD13" s="77" t="str">
        <f>IF(ISBLANK(O49),"",IF(AB13&gt;AE13,"○",IF(AB13&lt;AE13,"×","△")))</f>
        <v>○</v>
      </c>
      <c r="AE13" s="423">
        <f>IF(ISBLANK(S49),"",S49)</f>
        <v>0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8</v>
      </c>
      <c r="AR13" s="438"/>
      <c r="AS13" s="438">
        <f>IF(ISBLANK($O$45),"",SUM(H13)+SUM(M13)+SUM(R13)+SUM(W13)+SUM(AB13)+SUM(AG13)+SUM(AL13))</f>
        <v>9</v>
      </c>
      <c r="AT13" s="438"/>
      <c r="AU13" s="438">
        <f>IF(ISBLANK($O$45),"",SUM(K13)+SUM(P13)+SUM(U13)+SUM(Z13)+SUM(AE13)+SUM(AJ13)+SUM(AO13))</f>
        <v>5</v>
      </c>
      <c r="AV13" s="438"/>
      <c r="AW13" s="438">
        <f>IF(ISBLANK(O45),"",AS13-AU13)</f>
        <v>4</v>
      </c>
      <c r="AX13" s="438"/>
      <c r="AY13" s="438"/>
      <c r="AZ13" s="439">
        <f>IF(ISBLANK(O67),"",RANK($BF$9:$BF$18,$BF$9:$BF$18))</f>
        <v>2</v>
      </c>
      <c r="BA13" s="439"/>
      <c r="BB13" s="440">
        <f>IF(ISBLANK(O47),"",AQ13*10000+AW13*100+AS13)</f>
        <v>80409</v>
      </c>
      <c r="BD13" s="445">
        <f>COUNTIF(H13:AP14,"○")</f>
        <v>2</v>
      </c>
      <c r="BE13" s="445">
        <f>COUNTIF(H13:AP14,"△")</f>
        <v>2</v>
      </c>
      <c r="BF13" s="445">
        <f>SUM(AQ13*10000+AW13*100+AS13)</f>
        <v>80409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18"/>
      <c r="K14" s="423"/>
      <c r="L14" s="423"/>
      <c r="M14" s="418"/>
      <c r="N14" s="418"/>
      <c r="O14" s="118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組合表!C33</f>
        <v>JOINUS jr FC</v>
      </c>
      <c r="D15" s="415"/>
      <c r="E15" s="415"/>
      <c r="F15" s="415"/>
      <c r="G15" s="415"/>
      <c r="H15" s="418">
        <f>Z9</f>
        <v>5</v>
      </c>
      <c r="I15" s="418"/>
      <c r="J15" s="77" t="str">
        <f>IF(ISBLANK(O51),"",IF(H15&gt;K15,"○",IF(H15&lt;K15,"×","△")))</f>
        <v>○</v>
      </c>
      <c r="K15" s="423">
        <f>W9</f>
        <v>0</v>
      </c>
      <c r="L15" s="423"/>
      <c r="M15" s="418">
        <f>Z11</f>
        <v>7</v>
      </c>
      <c r="N15" s="418"/>
      <c r="O15" s="77" t="str">
        <f>IF(ISBLANK(O47),"",IF(M15&gt;P15,"○",IF(M15&lt;P15,"×","△")))</f>
        <v>○</v>
      </c>
      <c r="P15" s="423">
        <f>W11</f>
        <v>3</v>
      </c>
      <c r="Q15" s="423"/>
      <c r="R15" s="418">
        <f>Z13</f>
        <v>2</v>
      </c>
      <c r="S15" s="418"/>
      <c r="T15" s="77" t="str">
        <f>IF(ISBLANK(O67),"",IF(R15&gt;U15,"○",IF(R15&lt;U15,"×","△")))</f>
        <v>△</v>
      </c>
      <c r="U15" s="423">
        <f>W13</f>
        <v>2</v>
      </c>
      <c r="V15" s="423"/>
      <c r="W15" s="417"/>
      <c r="X15" s="417"/>
      <c r="Y15" s="417"/>
      <c r="Z15" s="417"/>
      <c r="AA15" s="417"/>
      <c r="AB15" s="418">
        <f>IF(ISBLANK(O61),"",O61)</f>
        <v>5</v>
      </c>
      <c r="AC15" s="418"/>
      <c r="AD15" s="77" t="str">
        <f>IF(ISBLANK(O61),"",IF(AB15&gt;AE15,"○",IF(AB15&lt;AE15,"×","△")))</f>
        <v>○</v>
      </c>
      <c r="AE15" s="423">
        <f>IF(ISBLANK(S61),"",S61)</f>
        <v>0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10</v>
      </c>
      <c r="AR15" s="438"/>
      <c r="AS15" s="438">
        <f>IF(ISBLANK($O$45),"",SUM(H15)+SUM(M15)+SUM(R15)+SUM(W15)+SUM(AB15)+SUM(AG15)+SUM(AL15))</f>
        <v>19</v>
      </c>
      <c r="AT15" s="438"/>
      <c r="AU15" s="438">
        <f>IF(ISBLANK($O$45),"",SUM(K15)+SUM(P15)+SUM(U15)+SUM(Z15)+SUM(AE15)+SUM(AJ15)+SUM(AO15))</f>
        <v>5</v>
      </c>
      <c r="AV15" s="438"/>
      <c r="AW15" s="438">
        <f>IF(ISBLANK(O45),"",AS15-AU15)</f>
        <v>14</v>
      </c>
      <c r="AX15" s="438"/>
      <c r="AY15" s="438"/>
      <c r="AZ15" s="439">
        <f>IF(ISBLANK(S67),"",RANK($BF$9:$BF$18,$BF$9:$BF$18))</f>
        <v>1</v>
      </c>
      <c r="BA15" s="439"/>
      <c r="BB15" s="440">
        <f>IF(ISBLANK(S47),"",AQ15*10000+AW15*100+AS15)</f>
        <v>101419</v>
      </c>
      <c r="BD15" s="445">
        <f>COUNTIF(H15:AP16,"○")</f>
        <v>3</v>
      </c>
      <c r="BE15" s="445">
        <f>COUNTIF(H15:AP16,"△")</f>
        <v>1</v>
      </c>
      <c r="BF15" s="445">
        <f>SUM(AQ15*10000+AW15*100+AS15)</f>
        <v>101419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18"/>
      <c r="K16" s="423"/>
      <c r="L16" s="423"/>
      <c r="M16" s="418"/>
      <c r="N16" s="418"/>
      <c r="O16" s="118"/>
      <c r="P16" s="423"/>
      <c r="Q16" s="423"/>
      <c r="R16" s="418"/>
      <c r="S16" s="418"/>
      <c r="T16" s="118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組合表!C35</f>
        <v>FC里見</v>
      </c>
      <c r="D17" s="415"/>
      <c r="E17" s="415"/>
      <c r="F17" s="415"/>
      <c r="G17" s="415"/>
      <c r="H17" s="418">
        <f>AE9</f>
        <v>0</v>
      </c>
      <c r="I17" s="418"/>
      <c r="J17" s="77" t="str">
        <f>IF(ISBLANK(O65),"",IF(H17&gt;K17,"○",IF(H17&lt;K17,"×","△")))</f>
        <v>×</v>
      </c>
      <c r="K17" s="423">
        <f>AB9</f>
        <v>12</v>
      </c>
      <c r="L17" s="423"/>
      <c r="M17" s="418">
        <f>AE11</f>
        <v>0</v>
      </c>
      <c r="N17" s="418"/>
      <c r="O17" s="77" t="str">
        <f>IF(ISBLANK(O53),"",IF(M17&gt;P17,"○",IF(M17&lt;P17,"×","△")))</f>
        <v>×</v>
      </c>
      <c r="P17" s="423">
        <f>AB11</f>
        <v>6</v>
      </c>
      <c r="Q17" s="423"/>
      <c r="R17" s="418">
        <f>AE13</f>
        <v>0</v>
      </c>
      <c r="S17" s="418"/>
      <c r="T17" s="77" t="str">
        <f>IF(ISBLANK(O49),"",IF(R17&gt;U17,"○",IF(R17&lt;U17,"×","△")))</f>
        <v>×</v>
      </c>
      <c r="U17" s="423">
        <f>AB13</f>
        <v>2</v>
      </c>
      <c r="V17" s="423"/>
      <c r="W17" s="418">
        <f>AE15</f>
        <v>0</v>
      </c>
      <c r="X17" s="418"/>
      <c r="Y17" s="77" t="str">
        <f>IF(ISBLANK(O61),"",IF(W17&gt;Z17,"○",IF(W17&lt;Z17,"×","△")))</f>
        <v>×</v>
      </c>
      <c r="Z17" s="423">
        <f>AB15</f>
        <v>5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0</v>
      </c>
      <c r="AR17" s="438"/>
      <c r="AS17" s="438">
        <f>IF(ISBLANK($O$45),"",SUM(H17)+SUM(M17)+SUM(R17)+SUM(W17)+SUM(AB17)+SUM(AG17)+SUM(AL17))</f>
        <v>0</v>
      </c>
      <c r="AT17" s="438"/>
      <c r="AU17" s="446">
        <f>IF(ISBLANK($O$45),"",SUM(K17)+SUM(P17)+SUM(U17)+SUM(Z17)+SUM(AE17)+SUM(AJ17)+SUM(AO17))</f>
        <v>25</v>
      </c>
      <c r="AV17" s="447"/>
      <c r="AW17" s="438">
        <f>IF(ISBLANK(O45),"",AS17-AU17)</f>
        <v>-25</v>
      </c>
      <c r="AX17" s="438"/>
      <c r="AY17" s="438"/>
      <c r="AZ17" s="439">
        <f>IF(ISBLANK(S65),"",RANK($BF$9:$BF$18,$BF$9:$BF$18))</f>
        <v>5</v>
      </c>
      <c r="BA17" s="439"/>
      <c r="BB17" s="440">
        <f>IF(ISBLANK(O49),"",AQ17*10000+AW17*100+AS17)</f>
        <v>-2500</v>
      </c>
      <c r="BD17" s="445">
        <f>COUNTIF(H17:AP18,"○")</f>
        <v>0</v>
      </c>
      <c r="BE17" s="445">
        <f>COUNTIF(H17:AP18,"△")</f>
        <v>0</v>
      </c>
      <c r="BF17" s="445">
        <f>SUM(AQ17*10000+AW17*100+AS17)</f>
        <v>-2500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18"/>
      <c r="K18" s="423"/>
      <c r="L18" s="423"/>
      <c r="M18" s="418"/>
      <c r="N18" s="418"/>
      <c r="O18" s="118"/>
      <c r="P18" s="423"/>
      <c r="Q18" s="423"/>
      <c r="R18" s="418"/>
      <c r="S18" s="418"/>
      <c r="T18" s="118"/>
      <c r="U18" s="423"/>
      <c r="V18" s="423"/>
      <c r="W18" s="418"/>
      <c r="X18" s="418"/>
      <c r="Y18" s="118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4</v>
      </c>
      <c r="I23" s="456"/>
      <c r="J23" s="456"/>
      <c r="K23" s="456"/>
      <c r="L23" s="456"/>
      <c r="M23" s="457">
        <f>IF(ISBLANK(#REF!),"",AZ11)</f>
        <v>3</v>
      </c>
      <c r="N23" s="457"/>
      <c r="O23" s="457"/>
      <c r="P23" s="457"/>
      <c r="Q23" s="457"/>
      <c r="R23" s="457">
        <f>IF(ISBLANK(#REF!),"",AZ13)</f>
        <v>2</v>
      </c>
      <c r="S23" s="457"/>
      <c r="T23" s="457"/>
      <c r="U23" s="457"/>
      <c r="V23" s="457"/>
      <c r="W23" s="457">
        <f>IF(ISBLANK(#REF!),"",AZ15)</f>
        <v>1</v>
      </c>
      <c r="X23" s="457"/>
      <c r="Y23" s="457"/>
      <c r="Z23" s="457"/>
      <c r="AA23" s="457"/>
      <c r="AB23" s="457">
        <f>IF(ISBLANK(#REF!),"",AZ17)</f>
        <v>5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E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JOINUS jr FC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10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19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5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14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ゴラッソ高崎ＦＣ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8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9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5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4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ブルーボタン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5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12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10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2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 ht="13.5" customHeight="1">
      <c r="B43" s="85"/>
      <c r="C43" s="482" t="s">
        <v>135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FC長野</v>
      </c>
      <c r="J45" s="496"/>
      <c r="K45" s="496"/>
      <c r="L45" s="496"/>
      <c r="M45" s="496"/>
      <c r="N45" s="497"/>
      <c r="O45" s="491">
        <v>1</v>
      </c>
      <c r="P45" s="491"/>
      <c r="Q45" s="491"/>
      <c r="R45" s="88"/>
      <c r="S45" s="491">
        <v>3</v>
      </c>
      <c r="T45" s="491"/>
      <c r="U45" s="491"/>
      <c r="V45" s="490" t="str">
        <f>C13</f>
        <v>ゴラッソ高崎ＦＣ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FC里見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ブルーボタン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491"/>
      <c r="P46" s="491"/>
      <c r="Q46" s="491"/>
      <c r="R46" s="92"/>
      <c r="S46" s="491"/>
      <c r="T46" s="491"/>
      <c r="U46" s="491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ブルーボタン</v>
      </c>
      <c r="J47" s="490"/>
      <c r="K47" s="490"/>
      <c r="L47" s="490"/>
      <c r="M47" s="490"/>
      <c r="N47" s="490"/>
      <c r="O47" s="491">
        <v>3</v>
      </c>
      <c r="P47" s="491"/>
      <c r="Q47" s="491"/>
      <c r="R47" s="88"/>
      <c r="S47" s="491">
        <v>7</v>
      </c>
      <c r="T47" s="491"/>
      <c r="U47" s="491"/>
      <c r="V47" s="490" t="str">
        <f>C15</f>
        <v>JOINUS jr FC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FC長野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ゴラッソ高崎ＦＣ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491"/>
      <c r="P48" s="491"/>
      <c r="Q48" s="491"/>
      <c r="R48" s="92"/>
      <c r="S48" s="491"/>
      <c r="T48" s="491"/>
      <c r="U48" s="491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ゴラッソ高崎ＦＣ</v>
      </c>
      <c r="J49" s="490"/>
      <c r="K49" s="490"/>
      <c r="L49" s="490"/>
      <c r="M49" s="490"/>
      <c r="N49" s="490"/>
      <c r="O49" s="491">
        <v>2</v>
      </c>
      <c r="P49" s="491"/>
      <c r="Q49" s="491"/>
      <c r="R49" s="88"/>
      <c r="S49" s="491">
        <v>0</v>
      </c>
      <c r="T49" s="491"/>
      <c r="U49" s="491"/>
      <c r="V49" s="490" t="str">
        <f>C17</f>
        <v>FC里見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ブルーボタン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JOINUS jr FC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491"/>
      <c r="P50" s="491"/>
      <c r="Q50" s="491"/>
      <c r="R50" s="92"/>
      <c r="S50" s="491"/>
      <c r="T50" s="491"/>
      <c r="U50" s="491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FC長野</v>
      </c>
      <c r="J51" s="501"/>
      <c r="K51" s="501"/>
      <c r="L51" s="501"/>
      <c r="M51" s="501"/>
      <c r="N51" s="501"/>
      <c r="O51" s="491">
        <v>0</v>
      </c>
      <c r="P51" s="491"/>
      <c r="Q51" s="491"/>
      <c r="R51" s="88"/>
      <c r="S51" s="491">
        <v>5</v>
      </c>
      <c r="T51" s="491"/>
      <c r="U51" s="491"/>
      <c r="V51" s="486" t="str">
        <f>C15</f>
        <v>JOINUS jr FC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ゴラッソ高崎ＦＣ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FC里見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491"/>
      <c r="P52" s="491"/>
      <c r="Q52" s="491"/>
      <c r="R52" s="92"/>
      <c r="S52" s="491"/>
      <c r="T52" s="491"/>
      <c r="U52" s="491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ブルーボタン</v>
      </c>
      <c r="J53" s="490"/>
      <c r="K53" s="490"/>
      <c r="L53" s="490"/>
      <c r="M53" s="490"/>
      <c r="N53" s="490"/>
      <c r="O53" s="491">
        <v>6</v>
      </c>
      <c r="P53" s="491"/>
      <c r="Q53" s="491"/>
      <c r="R53" s="88"/>
      <c r="S53" s="491">
        <v>0</v>
      </c>
      <c r="T53" s="491"/>
      <c r="U53" s="491"/>
      <c r="V53" s="490" t="str">
        <f>C17</f>
        <v>FC里見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JOINUS jr FC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FC長野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491"/>
      <c r="P54" s="491"/>
      <c r="Q54" s="491"/>
      <c r="R54" s="92"/>
      <c r="S54" s="491"/>
      <c r="T54" s="491"/>
      <c r="U54" s="491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146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JOINUS jr FC</v>
      </c>
      <c r="J61" s="490"/>
      <c r="K61" s="490"/>
      <c r="L61" s="490"/>
      <c r="M61" s="490"/>
      <c r="N61" s="490"/>
      <c r="O61" s="491">
        <v>5</v>
      </c>
      <c r="P61" s="491"/>
      <c r="Q61" s="491"/>
      <c r="R61" s="88"/>
      <c r="S61" s="491">
        <v>0</v>
      </c>
      <c r="T61" s="491"/>
      <c r="U61" s="491"/>
      <c r="V61" s="490" t="str">
        <f>C17</f>
        <v>FC里見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FC長野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ブルーボタン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ブルーボタン</v>
      </c>
      <c r="J63" s="490"/>
      <c r="K63" s="490"/>
      <c r="L63" s="490"/>
      <c r="M63" s="490"/>
      <c r="N63" s="490"/>
      <c r="O63" s="491">
        <v>2</v>
      </c>
      <c r="P63" s="491"/>
      <c r="Q63" s="491"/>
      <c r="R63" s="88"/>
      <c r="S63" s="491">
        <v>2</v>
      </c>
      <c r="T63" s="491"/>
      <c r="U63" s="491"/>
      <c r="V63" s="490" t="str">
        <f>C13</f>
        <v>ゴラッソ高崎ＦＣ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JOINUS jr FC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FC里見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FC長野</v>
      </c>
      <c r="J65" s="501"/>
      <c r="K65" s="501"/>
      <c r="L65" s="501"/>
      <c r="M65" s="501"/>
      <c r="N65" s="501"/>
      <c r="O65" s="491">
        <v>12</v>
      </c>
      <c r="P65" s="491"/>
      <c r="Q65" s="491"/>
      <c r="R65" s="88"/>
      <c r="S65" s="491">
        <v>0</v>
      </c>
      <c r="T65" s="491"/>
      <c r="U65" s="491"/>
      <c r="V65" s="486" t="str">
        <f>C17</f>
        <v>FC里見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ブルーボタン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ゴラッソ高崎ＦＣ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ゴラッソ高崎ＦＣ</v>
      </c>
      <c r="J67" s="490"/>
      <c r="K67" s="490"/>
      <c r="L67" s="490"/>
      <c r="M67" s="490"/>
      <c r="N67" s="490"/>
      <c r="O67" s="491">
        <v>2</v>
      </c>
      <c r="P67" s="491"/>
      <c r="Q67" s="491"/>
      <c r="R67" s="88"/>
      <c r="S67" s="491">
        <v>2</v>
      </c>
      <c r="T67" s="491"/>
      <c r="U67" s="491"/>
      <c r="V67" s="486" t="str">
        <f>C15</f>
        <v>JOINUS jr FC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FC里見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FC長野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FC長野</v>
      </c>
      <c r="J69" s="490"/>
      <c r="K69" s="490"/>
      <c r="L69" s="490"/>
      <c r="M69" s="490"/>
      <c r="N69" s="490"/>
      <c r="O69" s="491">
        <v>1</v>
      </c>
      <c r="P69" s="491"/>
      <c r="Q69" s="491"/>
      <c r="R69" s="88"/>
      <c r="S69" s="491">
        <v>1</v>
      </c>
      <c r="T69" s="491"/>
      <c r="U69" s="491"/>
      <c r="V69" s="486" t="str">
        <f>C11</f>
        <v>ブルーボタン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ゴラッソ高崎ＦＣ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JOINUS jr FC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415" priority="113" stopIfTrue="1">
      <formula>O55&gt;S55</formula>
    </cfRule>
    <cfRule type="expression" dxfId="414" priority="114" stopIfTrue="1">
      <formula>O55=S55</formula>
    </cfRule>
  </conditionalFormatting>
  <conditionalFormatting sqref="S55:U56">
    <cfRule type="expression" dxfId="413" priority="111" stopIfTrue="1">
      <formula>S55&gt;O55</formula>
    </cfRule>
    <cfRule type="expression" dxfId="412" priority="112" stopIfTrue="1">
      <formula>S55=O55</formula>
    </cfRule>
  </conditionalFormatting>
  <conditionalFormatting sqref="O55:Q56">
    <cfRule type="expression" dxfId="411" priority="109" stopIfTrue="1">
      <formula>O55&gt;S55</formula>
    </cfRule>
    <cfRule type="expression" dxfId="410" priority="110" stopIfTrue="1">
      <formula>O55=S55</formula>
    </cfRule>
  </conditionalFormatting>
  <conditionalFormatting sqref="S55:U56">
    <cfRule type="expression" dxfId="409" priority="107" stopIfTrue="1">
      <formula>S55&gt;O55</formula>
    </cfRule>
    <cfRule type="expression" dxfId="408" priority="108" stopIfTrue="1">
      <formula>S55=O55</formula>
    </cfRule>
  </conditionalFormatting>
  <conditionalFormatting sqref="O57:Q58">
    <cfRule type="expression" dxfId="407" priority="105" stopIfTrue="1">
      <formula>O57&gt;S57</formula>
    </cfRule>
    <cfRule type="expression" dxfId="406" priority="106" stopIfTrue="1">
      <formula>O57=S57</formula>
    </cfRule>
  </conditionalFormatting>
  <conditionalFormatting sqref="S57:U58">
    <cfRule type="expression" dxfId="405" priority="103" stopIfTrue="1">
      <formula>S57&gt;O57</formula>
    </cfRule>
    <cfRule type="expression" dxfId="404" priority="104" stopIfTrue="1">
      <formula>S57=O57</formula>
    </cfRule>
  </conditionalFormatting>
  <conditionalFormatting sqref="O57:Q58">
    <cfRule type="expression" dxfId="403" priority="101" stopIfTrue="1">
      <formula>O57&gt;S57</formula>
    </cfRule>
    <cfRule type="expression" dxfId="402" priority="102" stopIfTrue="1">
      <formula>O57=S57</formula>
    </cfRule>
  </conditionalFormatting>
  <conditionalFormatting sqref="S57:U58">
    <cfRule type="expression" dxfId="401" priority="99" stopIfTrue="1">
      <formula>S57&gt;O57</formula>
    </cfRule>
    <cfRule type="expression" dxfId="400" priority="100" stopIfTrue="1">
      <formula>S57=O57</formula>
    </cfRule>
  </conditionalFormatting>
  <conditionalFormatting sqref="O71:Q72">
    <cfRule type="expression" dxfId="399" priority="97" stopIfTrue="1">
      <formula>O71&gt;S71</formula>
    </cfRule>
    <cfRule type="expression" dxfId="398" priority="98" stopIfTrue="1">
      <formula>O71=S71</formula>
    </cfRule>
  </conditionalFormatting>
  <conditionalFormatting sqref="S71:U72">
    <cfRule type="expression" dxfId="397" priority="95" stopIfTrue="1">
      <formula>S71&gt;O71</formula>
    </cfRule>
    <cfRule type="expression" dxfId="396" priority="96" stopIfTrue="1">
      <formula>S71=O71</formula>
    </cfRule>
  </conditionalFormatting>
  <conditionalFormatting sqref="O71:Q72">
    <cfRule type="expression" dxfId="395" priority="93" stopIfTrue="1">
      <formula>O71&gt;S71</formula>
    </cfRule>
    <cfRule type="expression" dxfId="394" priority="94" stopIfTrue="1">
      <formula>O71=S71</formula>
    </cfRule>
  </conditionalFormatting>
  <conditionalFormatting sqref="S71:U72">
    <cfRule type="expression" dxfId="393" priority="91" stopIfTrue="1">
      <formula>S71&gt;O71</formula>
    </cfRule>
    <cfRule type="expression" dxfId="392" priority="92" stopIfTrue="1">
      <formula>S71=O71</formula>
    </cfRule>
  </conditionalFormatting>
  <conditionalFormatting sqref="O73:Q74">
    <cfRule type="expression" dxfId="391" priority="89" stopIfTrue="1">
      <formula>O73&gt;S73</formula>
    </cfRule>
    <cfRule type="expression" dxfId="390" priority="90" stopIfTrue="1">
      <formula>O73=S73</formula>
    </cfRule>
  </conditionalFormatting>
  <conditionalFormatting sqref="S73:U74">
    <cfRule type="expression" dxfId="389" priority="87" stopIfTrue="1">
      <formula>S73&gt;O73</formula>
    </cfRule>
    <cfRule type="expression" dxfId="388" priority="88" stopIfTrue="1">
      <formula>S73=O73</formula>
    </cfRule>
  </conditionalFormatting>
  <conditionalFormatting sqref="O73:Q74">
    <cfRule type="expression" dxfId="387" priority="85" stopIfTrue="1">
      <formula>O73&gt;S73</formula>
    </cfRule>
    <cfRule type="expression" dxfId="386" priority="86" stopIfTrue="1">
      <formula>O73=S73</formula>
    </cfRule>
  </conditionalFormatting>
  <conditionalFormatting sqref="S73:U74">
    <cfRule type="expression" dxfId="385" priority="83" stopIfTrue="1">
      <formula>S73&gt;O73</formula>
    </cfRule>
    <cfRule type="expression" dxfId="384" priority="84" stopIfTrue="1">
      <formula>S73=O73</formula>
    </cfRule>
  </conditionalFormatting>
  <conditionalFormatting sqref="E28">
    <cfRule type="expression" dxfId="383" priority="82" stopIfTrue="1">
      <formula>E28=FALSE</formula>
    </cfRule>
  </conditionalFormatting>
  <conditionalFormatting sqref="E28">
    <cfRule type="expression" dxfId="382" priority="81" stopIfTrue="1">
      <formula>E28=FALSE</formula>
    </cfRule>
  </conditionalFormatting>
  <conditionalFormatting sqref="O45:Q46">
    <cfRule type="expression" dxfId="381" priority="79" stopIfTrue="1">
      <formula>O45&gt;S45</formula>
    </cfRule>
    <cfRule type="expression" dxfId="380" priority="80" stopIfTrue="1">
      <formula>O45=S45</formula>
    </cfRule>
  </conditionalFormatting>
  <conditionalFormatting sqref="S45:U46">
    <cfRule type="expression" dxfId="379" priority="77" stopIfTrue="1">
      <formula>S45&gt;O45</formula>
    </cfRule>
    <cfRule type="expression" dxfId="378" priority="78" stopIfTrue="1">
      <formula>S45=O45</formula>
    </cfRule>
  </conditionalFormatting>
  <conditionalFormatting sqref="O45:Q46">
    <cfRule type="expression" dxfId="377" priority="75" stopIfTrue="1">
      <formula>O45&gt;S45</formula>
    </cfRule>
    <cfRule type="expression" dxfId="376" priority="76" stopIfTrue="1">
      <formula>O45=S45</formula>
    </cfRule>
  </conditionalFormatting>
  <conditionalFormatting sqref="S45:U46">
    <cfRule type="expression" dxfId="375" priority="73" stopIfTrue="1">
      <formula>S45&gt;O45</formula>
    </cfRule>
    <cfRule type="expression" dxfId="374" priority="74" stopIfTrue="1">
      <formula>S45=O45</formula>
    </cfRule>
  </conditionalFormatting>
  <conditionalFormatting sqref="O47:Q48">
    <cfRule type="expression" dxfId="373" priority="71" stopIfTrue="1">
      <formula>O47&gt;S47</formula>
    </cfRule>
    <cfRule type="expression" dxfId="372" priority="72" stopIfTrue="1">
      <formula>O47=S47</formula>
    </cfRule>
  </conditionalFormatting>
  <conditionalFormatting sqref="S47:U48">
    <cfRule type="expression" dxfId="371" priority="69" stopIfTrue="1">
      <formula>S47&gt;O47</formula>
    </cfRule>
    <cfRule type="expression" dxfId="370" priority="70" stopIfTrue="1">
      <formula>S47=O47</formula>
    </cfRule>
  </conditionalFormatting>
  <conditionalFormatting sqref="O47:Q48">
    <cfRule type="expression" dxfId="369" priority="67" stopIfTrue="1">
      <formula>O47&gt;S47</formula>
    </cfRule>
    <cfRule type="expression" dxfId="368" priority="68" stopIfTrue="1">
      <formula>O47=S47</formula>
    </cfRule>
  </conditionalFormatting>
  <conditionalFormatting sqref="S47:U48">
    <cfRule type="expression" dxfId="367" priority="65" stopIfTrue="1">
      <formula>S47&gt;O47</formula>
    </cfRule>
    <cfRule type="expression" dxfId="366" priority="66" stopIfTrue="1">
      <formula>S47=O47</formula>
    </cfRule>
  </conditionalFormatting>
  <conditionalFormatting sqref="O49:Q50">
    <cfRule type="expression" dxfId="365" priority="63" stopIfTrue="1">
      <formula>O49&gt;S49</formula>
    </cfRule>
    <cfRule type="expression" dxfId="364" priority="64" stopIfTrue="1">
      <formula>O49=S49</formula>
    </cfRule>
  </conditionalFormatting>
  <conditionalFormatting sqref="S49:U50">
    <cfRule type="expression" dxfId="363" priority="61" stopIfTrue="1">
      <formula>S49&gt;O49</formula>
    </cfRule>
    <cfRule type="expression" dxfId="362" priority="62" stopIfTrue="1">
      <formula>S49=O49</formula>
    </cfRule>
  </conditionalFormatting>
  <conditionalFormatting sqref="O49:Q50">
    <cfRule type="expression" dxfId="361" priority="59" stopIfTrue="1">
      <formula>O49&gt;S49</formula>
    </cfRule>
    <cfRule type="expression" dxfId="360" priority="60" stopIfTrue="1">
      <formula>O49=S49</formula>
    </cfRule>
  </conditionalFormatting>
  <conditionalFormatting sqref="S49:U50">
    <cfRule type="expression" dxfId="359" priority="57" stopIfTrue="1">
      <formula>S49&gt;O49</formula>
    </cfRule>
    <cfRule type="expression" dxfId="358" priority="58" stopIfTrue="1">
      <formula>S49=O49</formula>
    </cfRule>
  </conditionalFormatting>
  <conditionalFormatting sqref="O51:Q52">
    <cfRule type="expression" dxfId="357" priority="55" stopIfTrue="1">
      <formula>O51&gt;S51</formula>
    </cfRule>
    <cfRule type="expression" dxfId="356" priority="56" stopIfTrue="1">
      <formula>O51=S51</formula>
    </cfRule>
  </conditionalFormatting>
  <conditionalFormatting sqref="S51:U52">
    <cfRule type="expression" dxfId="355" priority="53" stopIfTrue="1">
      <formula>S51&gt;O51</formula>
    </cfRule>
    <cfRule type="expression" dxfId="354" priority="54" stopIfTrue="1">
      <formula>S51=O51</formula>
    </cfRule>
  </conditionalFormatting>
  <conditionalFormatting sqref="O51:Q52">
    <cfRule type="expression" dxfId="353" priority="51" stopIfTrue="1">
      <formula>O51&gt;S51</formula>
    </cfRule>
    <cfRule type="expression" dxfId="352" priority="52" stopIfTrue="1">
      <formula>O51=S51</formula>
    </cfRule>
  </conditionalFormatting>
  <conditionalFormatting sqref="S51:U52">
    <cfRule type="expression" dxfId="351" priority="49" stopIfTrue="1">
      <formula>S51&gt;O51</formula>
    </cfRule>
    <cfRule type="expression" dxfId="350" priority="50" stopIfTrue="1">
      <formula>S51=O51</formula>
    </cfRule>
  </conditionalFormatting>
  <conditionalFormatting sqref="O53:Q54">
    <cfRule type="expression" dxfId="349" priority="47" stopIfTrue="1">
      <formula>O53&gt;S53</formula>
    </cfRule>
    <cfRule type="expression" dxfId="348" priority="48" stopIfTrue="1">
      <formula>O53=S53</formula>
    </cfRule>
  </conditionalFormatting>
  <conditionalFormatting sqref="S53:U54">
    <cfRule type="expression" dxfId="347" priority="45" stopIfTrue="1">
      <formula>S53&gt;O53</formula>
    </cfRule>
    <cfRule type="expression" dxfId="346" priority="46" stopIfTrue="1">
      <formula>S53=O53</formula>
    </cfRule>
  </conditionalFormatting>
  <conditionalFormatting sqref="O53:Q54">
    <cfRule type="expression" dxfId="345" priority="43" stopIfTrue="1">
      <formula>O53&gt;S53</formula>
    </cfRule>
    <cfRule type="expression" dxfId="344" priority="44" stopIfTrue="1">
      <formula>O53=S53</formula>
    </cfRule>
  </conditionalFormatting>
  <conditionalFormatting sqref="S53:U54">
    <cfRule type="expression" dxfId="343" priority="41" stopIfTrue="1">
      <formula>S53&gt;O53</formula>
    </cfRule>
    <cfRule type="expression" dxfId="342" priority="42" stopIfTrue="1">
      <formula>S53=O53</formula>
    </cfRule>
  </conditionalFormatting>
  <conditionalFormatting sqref="O61:Q62">
    <cfRule type="expression" dxfId="341" priority="39" stopIfTrue="1">
      <formula>O61&gt;S61</formula>
    </cfRule>
    <cfRule type="expression" dxfId="340" priority="40" stopIfTrue="1">
      <formula>O61=S61</formula>
    </cfRule>
  </conditionalFormatting>
  <conditionalFormatting sqref="S61:U62">
    <cfRule type="expression" dxfId="339" priority="37" stopIfTrue="1">
      <formula>S61&gt;O61</formula>
    </cfRule>
    <cfRule type="expression" dxfId="338" priority="38" stopIfTrue="1">
      <formula>S61=O61</formula>
    </cfRule>
  </conditionalFormatting>
  <conditionalFormatting sqref="O61:Q62">
    <cfRule type="expression" dxfId="337" priority="35" stopIfTrue="1">
      <formula>O61&gt;S61</formula>
    </cfRule>
    <cfRule type="expression" dxfId="336" priority="36" stopIfTrue="1">
      <formula>O61=S61</formula>
    </cfRule>
  </conditionalFormatting>
  <conditionalFormatting sqref="S61:U62">
    <cfRule type="expression" dxfId="335" priority="33" stopIfTrue="1">
      <formula>S61&gt;O61</formula>
    </cfRule>
    <cfRule type="expression" dxfId="334" priority="34" stopIfTrue="1">
      <formula>S61=O61</formula>
    </cfRule>
  </conditionalFormatting>
  <conditionalFormatting sqref="O63:Q64">
    <cfRule type="expression" dxfId="333" priority="31" stopIfTrue="1">
      <formula>O63&gt;S63</formula>
    </cfRule>
    <cfRule type="expression" dxfId="332" priority="32" stopIfTrue="1">
      <formula>O63=S63</formula>
    </cfRule>
  </conditionalFormatting>
  <conditionalFormatting sqref="S63:U64">
    <cfRule type="expression" dxfId="331" priority="29" stopIfTrue="1">
      <formula>S63&gt;O63</formula>
    </cfRule>
    <cfRule type="expression" dxfId="330" priority="30" stopIfTrue="1">
      <formula>S63=O63</formula>
    </cfRule>
  </conditionalFormatting>
  <conditionalFormatting sqref="O63:Q64">
    <cfRule type="expression" dxfId="329" priority="27" stopIfTrue="1">
      <formula>O63&gt;S63</formula>
    </cfRule>
    <cfRule type="expression" dxfId="328" priority="28" stopIfTrue="1">
      <formula>O63=S63</formula>
    </cfRule>
  </conditionalFormatting>
  <conditionalFormatting sqref="S63:U64">
    <cfRule type="expression" dxfId="327" priority="25" stopIfTrue="1">
      <formula>S63&gt;O63</formula>
    </cfRule>
    <cfRule type="expression" dxfId="326" priority="26" stopIfTrue="1">
      <formula>S63=O63</formula>
    </cfRule>
  </conditionalFormatting>
  <conditionalFormatting sqref="O65:Q66">
    <cfRule type="expression" dxfId="325" priority="23" stopIfTrue="1">
      <formula>O65&gt;S65</formula>
    </cfRule>
    <cfRule type="expression" dxfId="324" priority="24" stopIfTrue="1">
      <formula>O65=S65</formula>
    </cfRule>
  </conditionalFormatting>
  <conditionalFormatting sqref="S65:U66">
    <cfRule type="expression" dxfId="323" priority="21" stopIfTrue="1">
      <formula>S65&gt;O65</formula>
    </cfRule>
    <cfRule type="expression" dxfId="322" priority="22" stopIfTrue="1">
      <formula>S65=O65</formula>
    </cfRule>
  </conditionalFormatting>
  <conditionalFormatting sqref="O65:Q66">
    <cfRule type="expression" dxfId="321" priority="19" stopIfTrue="1">
      <formula>O65&gt;S65</formula>
    </cfRule>
    <cfRule type="expression" dxfId="320" priority="20" stopIfTrue="1">
      <formula>O65=S65</formula>
    </cfRule>
  </conditionalFormatting>
  <conditionalFormatting sqref="S65:U66">
    <cfRule type="expression" dxfId="319" priority="17" stopIfTrue="1">
      <formula>S65&gt;O65</formula>
    </cfRule>
    <cfRule type="expression" dxfId="318" priority="18" stopIfTrue="1">
      <formula>S65=O65</formula>
    </cfRule>
  </conditionalFormatting>
  <conditionalFormatting sqref="O67:Q68">
    <cfRule type="expression" dxfId="317" priority="15" stopIfTrue="1">
      <formula>O67&gt;S67</formula>
    </cfRule>
    <cfRule type="expression" dxfId="316" priority="16" stopIfTrue="1">
      <formula>O67=S67</formula>
    </cfRule>
  </conditionalFormatting>
  <conditionalFormatting sqref="S67:U68">
    <cfRule type="expression" dxfId="315" priority="13" stopIfTrue="1">
      <formula>S67&gt;O67</formula>
    </cfRule>
    <cfRule type="expression" dxfId="314" priority="14" stopIfTrue="1">
      <formula>S67=O67</formula>
    </cfRule>
  </conditionalFormatting>
  <conditionalFormatting sqref="O67:Q68">
    <cfRule type="expression" dxfId="313" priority="11" stopIfTrue="1">
      <formula>O67&gt;S67</formula>
    </cfRule>
    <cfRule type="expression" dxfId="312" priority="12" stopIfTrue="1">
      <formula>O67=S67</formula>
    </cfRule>
  </conditionalFormatting>
  <conditionalFormatting sqref="S67:U68">
    <cfRule type="expression" dxfId="311" priority="9" stopIfTrue="1">
      <formula>S67&gt;O67</formula>
    </cfRule>
    <cfRule type="expression" dxfId="310" priority="10" stopIfTrue="1">
      <formula>S67=O67</formula>
    </cfRule>
  </conditionalFormatting>
  <conditionalFormatting sqref="O69:Q70">
    <cfRule type="expression" dxfId="309" priority="7" stopIfTrue="1">
      <formula>O69&gt;S69</formula>
    </cfRule>
    <cfRule type="expression" dxfId="308" priority="8" stopIfTrue="1">
      <formula>O69=S69</formula>
    </cfRule>
  </conditionalFormatting>
  <conditionalFormatting sqref="S69:U70">
    <cfRule type="expression" dxfId="307" priority="5" stopIfTrue="1">
      <formula>S69&gt;O69</formula>
    </cfRule>
    <cfRule type="expression" dxfId="306" priority="6" stopIfTrue="1">
      <formula>S69=O69</formula>
    </cfRule>
  </conditionalFormatting>
  <conditionalFormatting sqref="O69:Q70">
    <cfRule type="expression" dxfId="305" priority="3" stopIfTrue="1">
      <formula>O69&gt;S69</formula>
    </cfRule>
    <cfRule type="expression" dxfId="304" priority="4" stopIfTrue="1">
      <formula>O69=S69</formula>
    </cfRule>
  </conditionalFormatting>
  <conditionalFormatting sqref="S69:U70">
    <cfRule type="expression" dxfId="303" priority="1" stopIfTrue="1">
      <formula>S69&gt;O69</formula>
    </cfRule>
    <cfRule type="expression" dxfId="302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F2" sqref="F1:F2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149</v>
      </c>
      <c r="L2" s="404"/>
      <c r="M2" s="404"/>
      <c r="N2" s="405" t="s">
        <v>47</v>
      </c>
      <c r="O2" s="405"/>
      <c r="P2" s="73"/>
      <c r="Q2" s="406" t="s">
        <v>150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154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F</v>
      </c>
      <c r="C6" s="436"/>
      <c r="D6" s="436"/>
      <c r="E6" s="437" t="s">
        <v>47</v>
      </c>
      <c r="F6" s="437"/>
      <c r="G6" s="437"/>
      <c r="H6" s="378" t="str">
        <f>C9</f>
        <v>安中SC</v>
      </c>
      <c r="I6" s="379"/>
      <c r="J6" s="379"/>
      <c r="K6" s="379"/>
      <c r="L6" s="380"/>
      <c r="M6" s="387" t="str">
        <f>C11</f>
        <v>ＬＥＯＮＩ</v>
      </c>
      <c r="N6" s="388"/>
      <c r="O6" s="388"/>
      <c r="P6" s="388"/>
      <c r="Q6" s="389"/>
      <c r="R6" s="378" t="str">
        <f>C13</f>
        <v>ジェダリスタ</v>
      </c>
      <c r="S6" s="396"/>
      <c r="T6" s="396"/>
      <c r="U6" s="396"/>
      <c r="V6" s="397"/>
      <c r="W6" s="378" t="str">
        <f>C15</f>
        <v>ＦＣ室田</v>
      </c>
      <c r="X6" s="396"/>
      <c r="Y6" s="396"/>
      <c r="Z6" s="396"/>
      <c r="AA6" s="397"/>
      <c r="AB6" s="378" t="str">
        <f>C17</f>
        <v>ＦＣイーグル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組合表!D27</f>
        <v>安中SC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2</v>
      </c>
      <c r="N9" s="418"/>
      <c r="O9" s="77" t="str">
        <f>IF(ISBLANK(O69),"",IF(M9&gt;P9,"○",IF(M9&lt;P9,"×","△")))</f>
        <v>×</v>
      </c>
      <c r="P9" s="419">
        <f>IF(ISBLANK(S69),"",S69)</f>
        <v>3</v>
      </c>
      <c r="Q9" s="420"/>
      <c r="R9" s="418">
        <f>IF(ISBLANK(O45),"",O45)</f>
        <v>1</v>
      </c>
      <c r="S9" s="418"/>
      <c r="T9" s="77" t="str">
        <f>IF(ISBLANK(O45),"",IF(R9&gt;U9,"○",IF(R9&lt;U9,"×","△")))</f>
        <v>×</v>
      </c>
      <c r="U9" s="423">
        <f>IF(ISBLANK(S45),"",S45)</f>
        <v>3</v>
      </c>
      <c r="V9" s="423"/>
      <c r="W9" s="418">
        <f>IF(ISBLANK(O51),"",O51)</f>
        <v>7</v>
      </c>
      <c r="X9" s="418"/>
      <c r="Y9" s="77" t="str">
        <f>IF(ISBLANK(O51),"",IF(W9&gt;Z9,"○",IF(W9&lt;Z9,"×","△")))</f>
        <v>○</v>
      </c>
      <c r="Z9" s="423">
        <f>IF(ISBLANK(S51),"",S51)</f>
        <v>0</v>
      </c>
      <c r="AA9" s="423"/>
      <c r="AB9" s="418">
        <f>IF(ISBLANK(O65),"",O65)</f>
        <v>1</v>
      </c>
      <c r="AC9" s="418"/>
      <c r="AD9" s="77" t="str">
        <f>IF(ISBLANK(O65),"",IF(AB9&gt;AE9,"○",IF(AB9&lt;AE9,"×","△")))</f>
        <v>○</v>
      </c>
      <c r="AE9" s="423">
        <f>IF(ISBLANK(S65),"",S65)</f>
        <v>0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6</v>
      </c>
      <c r="AR9" s="438"/>
      <c r="AS9" s="438">
        <f>IF(ISBLANK($O$45),"",SUM(H9)+SUM(M9)+SUM(R9)+SUM(W9)+SUM(AB9)+SUM(AG9)+SUM(AL9))</f>
        <v>11</v>
      </c>
      <c r="AT9" s="438"/>
      <c r="AU9" s="438">
        <f>IF(ISBLANK($O$45),"",SUM(H9)+SUM(P9)+SUM(U9)+SUM(Z9)+SUM(AE9)+SUM(AJ9)+SUM(AO9))</f>
        <v>6</v>
      </c>
      <c r="AV9" s="438"/>
      <c r="AW9" s="438">
        <f>IF(ISBLANK(O45),"",AS9-AU9)</f>
        <v>5</v>
      </c>
      <c r="AX9" s="438"/>
      <c r="AY9" s="438"/>
      <c r="AZ9" s="439">
        <f>IF(ISBLANK(O69),"",RANK($BF$9:$BF$18,$BF$9:$BF$18))</f>
        <v>3</v>
      </c>
      <c r="BA9" s="439"/>
      <c r="BB9" s="440">
        <f>IF(ISBLANK(O45),"",AQ9*10000+AW9*100+AS9)</f>
        <v>60511</v>
      </c>
      <c r="BD9" s="445">
        <f>COUNTIF(H9:AP10,"○")</f>
        <v>2</v>
      </c>
      <c r="BE9" s="445">
        <f>COUNTIF(H9:AP10,"△")</f>
        <v>0</v>
      </c>
      <c r="BF9" s="445">
        <f>SUM(AQ9*10000+AW9*100+AS9)</f>
        <v>60511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組合表!D29</f>
        <v>ＬＥＯＮＩ</v>
      </c>
      <c r="D11" s="415"/>
      <c r="E11" s="415"/>
      <c r="F11" s="415"/>
      <c r="G11" s="415"/>
      <c r="H11" s="418">
        <f>P9</f>
        <v>3</v>
      </c>
      <c r="I11" s="418"/>
      <c r="J11" s="77" t="str">
        <f>IF(ISBLANK(O69),"",IF(H11&gt;K11,"○",IF(H11&lt;K11,"×","△")))</f>
        <v>○</v>
      </c>
      <c r="K11" s="423">
        <f>M9</f>
        <v>2</v>
      </c>
      <c r="L11" s="423"/>
      <c r="M11" s="417"/>
      <c r="N11" s="417"/>
      <c r="O11" s="417"/>
      <c r="P11" s="417"/>
      <c r="Q11" s="417"/>
      <c r="R11" s="418">
        <f>IF(ISBLANK(O63),"",O63)</f>
        <v>3</v>
      </c>
      <c r="S11" s="418"/>
      <c r="T11" s="77" t="str">
        <f>IF(ISBLANK(O63),"",IF(R11&gt;U11,"○",IF(R11&lt;U11,"×","△")))</f>
        <v>○</v>
      </c>
      <c r="U11" s="423">
        <f>IF(ISBLANK(S63),"",S63)</f>
        <v>2</v>
      </c>
      <c r="V11" s="423"/>
      <c r="W11" s="418">
        <f>IF(ISBLANK(O47),"",O47)</f>
        <v>11</v>
      </c>
      <c r="X11" s="418"/>
      <c r="Y11" s="77" t="str">
        <f>IF(ISBLANK(O47),"",IF(W11&gt;Z11,"○",IF(W11&lt;Z11,"×","△")))</f>
        <v>○</v>
      </c>
      <c r="Z11" s="423">
        <f>IF(ISBLANK(S47),"",S47)</f>
        <v>1</v>
      </c>
      <c r="AA11" s="423"/>
      <c r="AB11" s="418">
        <f>IF(ISBLANK(O53),"",O53)</f>
        <v>2</v>
      </c>
      <c r="AC11" s="418"/>
      <c r="AD11" s="77" t="str">
        <f>IF(ISBLANK(O53),"",IF(AB11&gt;AE11,"○",IF(AB11&lt;AE11,"×","△")))</f>
        <v>○</v>
      </c>
      <c r="AE11" s="423">
        <f>IF(ISBLANK(S53),"",S53)</f>
        <v>0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12</v>
      </c>
      <c r="AR11" s="438"/>
      <c r="AS11" s="438">
        <f>IF(ISBLANK($O$45),"",SUM(H11)+SUM(M11)+SUM(R11)+SUM(W11)+SUM(AB11)+SUM(AG11)+SUM(AL11))</f>
        <v>19</v>
      </c>
      <c r="AT11" s="438"/>
      <c r="AU11" s="438">
        <f>IF(ISBLANK($O$45),"",SUM(K11)+SUM(P11)+SUM(U11)+SUM(Z11)+SUM(AE11)+SUM(AJ11)+SUM(AO11))</f>
        <v>5</v>
      </c>
      <c r="AV11" s="438"/>
      <c r="AW11" s="438">
        <f>IF(ISBLANK(O45),"",AS11-AU11)</f>
        <v>14</v>
      </c>
      <c r="AX11" s="438"/>
      <c r="AY11" s="438"/>
      <c r="AZ11" s="439">
        <f>IF(ISBLANK(S69),"",RANK($BF$9:$BF$18,$BF$9:$BF$18))</f>
        <v>1</v>
      </c>
      <c r="BA11" s="439"/>
      <c r="BB11" s="440">
        <f>IF(ISBLANK(S45),"",AQ11*10000+AW11*100+AS11)</f>
        <v>121419</v>
      </c>
      <c r="BD11" s="445">
        <f>COUNTIF(H11:AP12,"○")</f>
        <v>4</v>
      </c>
      <c r="BE11" s="445">
        <f>COUNTIF(H11:AP12,"△")</f>
        <v>0</v>
      </c>
      <c r="BF11" s="445">
        <f>SUM(AQ11*10000+AW11*100+AS11)</f>
        <v>121419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42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組合表!D31</f>
        <v>ジェダリスタ</v>
      </c>
      <c r="D13" s="415"/>
      <c r="E13" s="415"/>
      <c r="F13" s="415"/>
      <c r="G13" s="415"/>
      <c r="H13" s="418">
        <f>U9</f>
        <v>3</v>
      </c>
      <c r="I13" s="418"/>
      <c r="J13" s="77" t="str">
        <f>IF(ISBLANK(O45),"",IF(H13&gt;K13,"○",IF(H13&lt;K13,"×","△")))</f>
        <v>○</v>
      </c>
      <c r="K13" s="423">
        <f>R9</f>
        <v>1</v>
      </c>
      <c r="L13" s="423"/>
      <c r="M13" s="418">
        <f>U11</f>
        <v>2</v>
      </c>
      <c r="N13" s="418"/>
      <c r="O13" s="77" t="str">
        <f>IF(ISBLANK(O63),"",IF(M13&gt;P13,"○",IF(M13&lt;P13,"×","△")))</f>
        <v>×</v>
      </c>
      <c r="P13" s="423">
        <f>R11</f>
        <v>3</v>
      </c>
      <c r="Q13" s="423"/>
      <c r="R13" s="417"/>
      <c r="S13" s="417"/>
      <c r="T13" s="417"/>
      <c r="U13" s="417"/>
      <c r="V13" s="417"/>
      <c r="W13" s="418">
        <f>IF(ISBLANK(O67),"",O67)</f>
        <v>21</v>
      </c>
      <c r="X13" s="418"/>
      <c r="Y13" s="77" t="str">
        <f>IF(ISBLANK(O67),"",IF(W13&gt;Z13,"○",IF(W13&lt;Z13,"×","△")))</f>
        <v>○</v>
      </c>
      <c r="Z13" s="423">
        <f>IF(ISBLANK(S67),"",S67)</f>
        <v>0</v>
      </c>
      <c r="AA13" s="423"/>
      <c r="AB13" s="418">
        <f>IF(ISBLANK(O49),"",O49)</f>
        <v>0</v>
      </c>
      <c r="AC13" s="418"/>
      <c r="AD13" s="77" t="str">
        <f>IF(ISBLANK(O49),"",IF(AB13&gt;AE13,"○",IF(AB13&lt;AE13,"×","△")))</f>
        <v>×</v>
      </c>
      <c r="AE13" s="423">
        <f>IF(ISBLANK(S49),"",S49)</f>
        <v>4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6</v>
      </c>
      <c r="AR13" s="438"/>
      <c r="AS13" s="438">
        <f>IF(ISBLANK($O$45),"",SUM(H13)+SUM(M13)+SUM(R13)+SUM(W13)+SUM(AB13)+SUM(AG13)+SUM(AL13))</f>
        <v>26</v>
      </c>
      <c r="AT13" s="438"/>
      <c r="AU13" s="438">
        <f>IF(ISBLANK($O$45),"",SUM(K13)+SUM(P13)+SUM(U13)+SUM(Z13)+SUM(AE13)+SUM(AJ13)+SUM(AO13))</f>
        <v>8</v>
      </c>
      <c r="AV13" s="438"/>
      <c r="AW13" s="438">
        <f>IF(ISBLANK(O45),"",AS13-AU13)</f>
        <v>18</v>
      </c>
      <c r="AX13" s="438"/>
      <c r="AY13" s="438"/>
      <c r="AZ13" s="439">
        <f>IF(ISBLANK(O67),"",RANK($BF$9:$BF$18,$BF$9:$BF$18))</f>
        <v>2</v>
      </c>
      <c r="BA13" s="439"/>
      <c r="BB13" s="440">
        <f>IF(ISBLANK(O47),"",AQ13*10000+AW13*100+AS13)</f>
        <v>61826</v>
      </c>
      <c r="BD13" s="445">
        <f>COUNTIF(H13:AP14,"○")</f>
        <v>2</v>
      </c>
      <c r="BE13" s="445">
        <f>COUNTIF(H13:AP14,"△")</f>
        <v>0</v>
      </c>
      <c r="BF13" s="445">
        <f>SUM(AQ13*10000+AW13*100+AS13)</f>
        <v>61826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42"/>
      <c r="K14" s="423"/>
      <c r="L14" s="423"/>
      <c r="M14" s="418"/>
      <c r="N14" s="418"/>
      <c r="O14" s="142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組合表!D33</f>
        <v>ＦＣ室田</v>
      </c>
      <c r="D15" s="415"/>
      <c r="E15" s="415"/>
      <c r="F15" s="415"/>
      <c r="G15" s="415"/>
      <c r="H15" s="418">
        <f>Z9</f>
        <v>0</v>
      </c>
      <c r="I15" s="418"/>
      <c r="J15" s="77" t="str">
        <f>IF(ISBLANK(O51),"",IF(H15&gt;K15,"○",IF(H15&lt;K15,"×","△")))</f>
        <v>×</v>
      </c>
      <c r="K15" s="423">
        <f>W9</f>
        <v>7</v>
      </c>
      <c r="L15" s="423"/>
      <c r="M15" s="418">
        <f>Z11</f>
        <v>1</v>
      </c>
      <c r="N15" s="418"/>
      <c r="O15" s="77" t="str">
        <f>IF(ISBLANK(O47),"",IF(M15&gt;P15,"○",IF(M15&lt;P15,"×","△")))</f>
        <v>×</v>
      </c>
      <c r="P15" s="423">
        <f>W11</f>
        <v>11</v>
      </c>
      <c r="Q15" s="423"/>
      <c r="R15" s="418">
        <f>Z13</f>
        <v>0</v>
      </c>
      <c r="S15" s="418"/>
      <c r="T15" s="77" t="str">
        <f>IF(ISBLANK(O67),"",IF(R15&gt;U15,"○",IF(R15&lt;U15,"×","△")))</f>
        <v>×</v>
      </c>
      <c r="U15" s="423">
        <f>W13</f>
        <v>21</v>
      </c>
      <c r="V15" s="423"/>
      <c r="W15" s="417"/>
      <c r="X15" s="417"/>
      <c r="Y15" s="417"/>
      <c r="Z15" s="417"/>
      <c r="AA15" s="417"/>
      <c r="AB15" s="418">
        <f>IF(ISBLANK(O61),"",O61)</f>
        <v>2</v>
      </c>
      <c r="AC15" s="418"/>
      <c r="AD15" s="77" t="str">
        <f>IF(ISBLANK(O61),"",IF(AB15&gt;AE15,"○",IF(AB15&lt;AE15,"×","△")))</f>
        <v>×</v>
      </c>
      <c r="AE15" s="423">
        <f>IF(ISBLANK(S61),"",S61)</f>
        <v>6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0</v>
      </c>
      <c r="AR15" s="438"/>
      <c r="AS15" s="438">
        <f>IF(ISBLANK($O$45),"",SUM(H15)+SUM(M15)+SUM(R15)+SUM(W15)+SUM(AB15)+SUM(AG15)+SUM(AL15))</f>
        <v>3</v>
      </c>
      <c r="AT15" s="438"/>
      <c r="AU15" s="438">
        <f>IF(ISBLANK($O$45),"",SUM(K15)+SUM(P15)+SUM(U15)+SUM(Z15)+SUM(AE15)+SUM(AJ15)+SUM(AO15))</f>
        <v>45</v>
      </c>
      <c r="AV15" s="438"/>
      <c r="AW15" s="438">
        <f>IF(ISBLANK(O45),"",AS15-AU15)</f>
        <v>-42</v>
      </c>
      <c r="AX15" s="438"/>
      <c r="AY15" s="438"/>
      <c r="AZ15" s="439">
        <f>IF(ISBLANK(S67),"",RANK($BF$9:$BF$18,$BF$9:$BF$18))</f>
        <v>5</v>
      </c>
      <c r="BA15" s="439"/>
      <c r="BB15" s="440">
        <f>IF(ISBLANK(S47),"",AQ15*10000+AW15*100+AS15)</f>
        <v>-4197</v>
      </c>
      <c r="BD15" s="445">
        <f>COUNTIF(H15:AP16,"○")</f>
        <v>0</v>
      </c>
      <c r="BE15" s="445">
        <f>COUNTIF(H15:AP16,"△")</f>
        <v>0</v>
      </c>
      <c r="BF15" s="445">
        <f>SUM(AQ15*10000+AW15*100+AS15)</f>
        <v>-4197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42"/>
      <c r="K16" s="423"/>
      <c r="L16" s="423"/>
      <c r="M16" s="418"/>
      <c r="N16" s="418"/>
      <c r="O16" s="142"/>
      <c r="P16" s="423"/>
      <c r="Q16" s="423"/>
      <c r="R16" s="418"/>
      <c r="S16" s="418"/>
      <c r="T16" s="142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組合表!D35</f>
        <v>ＦＣイーグル</v>
      </c>
      <c r="D17" s="415"/>
      <c r="E17" s="415"/>
      <c r="F17" s="415"/>
      <c r="G17" s="415"/>
      <c r="H17" s="418">
        <f>AE9</f>
        <v>0</v>
      </c>
      <c r="I17" s="418"/>
      <c r="J17" s="77" t="str">
        <f>IF(ISBLANK(O65),"",IF(H17&gt;K17,"○",IF(H17&lt;K17,"×","△")))</f>
        <v>×</v>
      </c>
      <c r="K17" s="423">
        <f>AB9</f>
        <v>1</v>
      </c>
      <c r="L17" s="423"/>
      <c r="M17" s="418">
        <f>AE11</f>
        <v>0</v>
      </c>
      <c r="N17" s="418"/>
      <c r="O17" s="77" t="str">
        <f>IF(ISBLANK(O53),"",IF(M17&gt;P17,"○",IF(M17&lt;P17,"×","△")))</f>
        <v>×</v>
      </c>
      <c r="P17" s="423">
        <f>AB11</f>
        <v>2</v>
      </c>
      <c r="Q17" s="423"/>
      <c r="R17" s="418">
        <f>AE13</f>
        <v>4</v>
      </c>
      <c r="S17" s="418"/>
      <c r="T17" s="77" t="str">
        <f>IF(ISBLANK(O49),"",IF(R17&gt;U17,"○",IF(R17&lt;U17,"×","△")))</f>
        <v>○</v>
      </c>
      <c r="U17" s="423">
        <f>AB13</f>
        <v>0</v>
      </c>
      <c r="V17" s="423"/>
      <c r="W17" s="418">
        <f>AE15</f>
        <v>6</v>
      </c>
      <c r="X17" s="418"/>
      <c r="Y17" s="77" t="str">
        <f>IF(ISBLANK(O61),"",IF(W17&gt;Z17,"○",IF(W17&lt;Z17,"×","△")))</f>
        <v>○</v>
      </c>
      <c r="Z17" s="423">
        <f>AB15</f>
        <v>2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6</v>
      </c>
      <c r="AR17" s="438"/>
      <c r="AS17" s="438">
        <f>IF(ISBLANK($O$45),"",SUM(H17)+SUM(M17)+SUM(R17)+SUM(W17)+SUM(AB17)+SUM(AG17)+SUM(AL17))</f>
        <v>10</v>
      </c>
      <c r="AT17" s="438"/>
      <c r="AU17" s="446">
        <f>IF(ISBLANK($O$45),"",SUM(K17)+SUM(P17)+SUM(U17)+SUM(Z17)+SUM(AE17)+SUM(AJ17)+SUM(AO17))</f>
        <v>5</v>
      </c>
      <c r="AV17" s="447"/>
      <c r="AW17" s="438">
        <f>IF(ISBLANK(O45),"",AS17-AU17)</f>
        <v>5</v>
      </c>
      <c r="AX17" s="438"/>
      <c r="AY17" s="438"/>
      <c r="AZ17" s="439">
        <f>IF(ISBLANK(S65),"",RANK($BF$9:$BF$18,$BF$9:$BF$18))</f>
        <v>4</v>
      </c>
      <c r="BA17" s="439"/>
      <c r="BB17" s="440">
        <f>IF(ISBLANK(O49),"",AQ17*10000+AW17*100+AS17)</f>
        <v>60510</v>
      </c>
      <c r="BD17" s="445">
        <f>COUNTIF(H17:AP18,"○")</f>
        <v>2</v>
      </c>
      <c r="BE17" s="445">
        <f>COUNTIF(H17:AP18,"△")</f>
        <v>0</v>
      </c>
      <c r="BF17" s="445">
        <f>SUM(AQ17*10000+AW17*100+AS17)</f>
        <v>60510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42"/>
      <c r="K18" s="423"/>
      <c r="L18" s="423"/>
      <c r="M18" s="418"/>
      <c r="N18" s="418"/>
      <c r="O18" s="142"/>
      <c r="P18" s="423"/>
      <c r="Q18" s="423"/>
      <c r="R18" s="418"/>
      <c r="S18" s="418"/>
      <c r="T18" s="142"/>
      <c r="U18" s="423"/>
      <c r="V18" s="423"/>
      <c r="W18" s="418"/>
      <c r="X18" s="418"/>
      <c r="Y18" s="142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3</v>
      </c>
      <c r="I23" s="456"/>
      <c r="J23" s="456"/>
      <c r="K23" s="456"/>
      <c r="L23" s="456"/>
      <c r="M23" s="457">
        <f>IF(ISBLANK(#REF!),"",AZ11)</f>
        <v>1</v>
      </c>
      <c r="N23" s="457"/>
      <c r="O23" s="457"/>
      <c r="P23" s="457"/>
      <c r="Q23" s="457"/>
      <c r="R23" s="457">
        <f>IF(ISBLANK(#REF!),"",AZ13)</f>
        <v>2</v>
      </c>
      <c r="S23" s="457"/>
      <c r="T23" s="457"/>
      <c r="U23" s="457"/>
      <c r="V23" s="457"/>
      <c r="W23" s="457">
        <f>IF(ISBLANK(#REF!),"",AZ15)</f>
        <v>5</v>
      </c>
      <c r="X23" s="457"/>
      <c r="Y23" s="457"/>
      <c r="Z23" s="457"/>
      <c r="AA23" s="457"/>
      <c r="AB23" s="457">
        <f>IF(ISBLANK(#REF!),"",AZ17)</f>
        <v>4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F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ＬＥＯＮＩ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12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19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5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14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ジェダリスタ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6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26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8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18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安中SC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6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11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6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5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 ht="13.5" customHeight="1">
      <c r="B43" s="85"/>
      <c r="C43" s="482" t="s">
        <v>134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安中SC</v>
      </c>
      <c r="J45" s="496"/>
      <c r="K45" s="496"/>
      <c r="L45" s="496"/>
      <c r="M45" s="496"/>
      <c r="N45" s="497"/>
      <c r="O45" s="527">
        <v>1</v>
      </c>
      <c r="P45" s="527"/>
      <c r="Q45" s="527"/>
      <c r="R45" s="140"/>
      <c r="S45" s="527">
        <v>3</v>
      </c>
      <c r="T45" s="527"/>
      <c r="U45" s="527"/>
      <c r="V45" s="490" t="str">
        <f>C13</f>
        <v>ジェダリスタ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ＦＣイーグル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ＬＥＯＮＩ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527"/>
      <c r="P46" s="527"/>
      <c r="Q46" s="527"/>
      <c r="R46" s="141"/>
      <c r="S46" s="527"/>
      <c r="T46" s="527"/>
      <c r="U46" s="527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ＬＥＯＮＩ</v>
      </c>
      <c r="J47" s="490"/>
      <c r="K47" s="490"/>
      <c r="L47" s="490"/>
      <c r="M47" s="490"/>
      <c r="N47" s="490"/>
      <c r="O47" s="527">
        <v>11</v>
      </c>
      <c r="P47" s="527"/>
      <c r="Q47" s="527"/>
      <c r="R47" s="140"/>
      <c r="S47" s="527">
        <v>1</v>
      </c>
      <c r="T47" s="527"/>
      <c r="U47" s="527"/>
      <c r="V47" s="490" t="str">
        <f>C15</f>
        <v>ＦＣ室田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安中SC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ジェダリスタ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527"/>
      <c r="P48" s="527"/>
      <c r="Q48" s="527"/>
      <c r="R48" s="141"/>
      <c r="S48" s="527"/>
      <c r="T48" s="527"/>
      <c r="U48" s="527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ジェダリスタ</v>
      </c>
      <c r="J49" s="490"/>
      <c r="K49" s="490"/>
      <c r="L49" s="490"/>
      <c r="M49" s="490"/>
      <c r="N49" s="490"/>
      <c r="O49" s="527">
        <v>0</v>
      </c>
      <c r="P49" s="527"/>
      <c r="Q49" s="527"/>
      <c r="R49" s="140"/>
      <c r="S49" s="527">
        <v>4</v>
      </c>
      <c r="T49" s="527"/>
      <c r="U49" s="527"/>
      <c r="V49" s="490" t="str">
        <f>C17</f>
        <v>ＦＣイーグル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ＬＥＯＮＩ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ＦＣ室田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527"/>
      <c r="P50" s="527"/>
      <c r="Q50" s="527"/>
      <c r="R50" s="141"/>
      <c r="S50" s="527"/>
      <c r="T50" s="527"/>
      <c r="U50" s="527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安中SC</v>
      </c>
      <c r="J51" s="501"/>
      <c r="K51" s="501"/>
      <c r="L51" s="501"/>
      <c r="M51" s="501"/>
      <c r="N51" s="501"/>
      <c r="O51" s="527">
        <v>7</v>
      </c>
      <c r="P51" s="527"/>
      <c r="Q51" s="527"/>
      <c r="R51" s="140"/>
      <c r="S51" s="527">
        <v>0</v>
      </c>
      <c r="T51" s="527"/>
      <c r="U51" s="527"/>
      <c r="V51" s="486" t="str">
        <f>C15</f>
        <v>ＦＣ室田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ジェダリスタ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ＦＣイーグル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527"/>
      <c r="P52" s="527"/>
      <c r="Q52" s="527"/>
      <c r="R52" s="141"/>
      <c r="S52" s="527"/>
      <c r="T52" s="527"/>
      <c r="U52" s="527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ＬＥＯＮＩ</v>
      </c>
      <c r="J53" s="490"/>
      <c r="K53" s="490"/>
      <c r="L53" s="490"/>
      <c r="M53" s="490"/>
      <c r="N53" s="490"/>
      <c r="O53" s="527">
        <v>2</v>
      </c>
      <c r="P53" s="527"/>
      <c r="Q53" s="527"/>
      <c r="R53" s="140"/>
      <c r="S53" s="527">
        <v>0</v>
      </c>
      <c r="T53" s="527"/>
      <c r="U53" s="527"/>
      <c r="V53" s="490" t="str">
        <f>C17</f>
        <v>ＦＣイーグル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ＦＣ室田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安中SC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527"/>
      <c r="P54" s="527"/>
      <c r="Q54" s="527"/>
      <c r="R54" s="141"/>
      <c r="S54" s="527"/>
      <c r="T54" s="527"/>
      <c r="U54" s="527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146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ＦＣ室田</v>
      </c>
      <c r="J61" s="490"/>
      <c r="K61" s="490"/>
      <c r="L61" s="490"/>
      <c r="M61" s="490"/>
      <c r="N61" s="490"/>
      <c r="O61" s="491">
        <v>2</v>
      </c>
      <c r="P61" s="491"/>
      <c r="Q61" s="491"/>
      <c r="R61" s="88"/>
      <c r="S61" s="491">
        <v>6</v>
      </c>
      <c r="T61" s="491"/>
      <c r="U61" s="491"/>
      <c r="V61" s="490" t="str">
        <f>C17</f>
        <v>ＦＣイーグル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安中SC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ＬＥＯＮＩ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ＬＥＯＮＩ</v>
      </c>
      <c r="J63" s="490"/>
      <c r="K63" s="490"/>
      <c r="L63" s="490"/>
      <c r="M63" s="490"/>
      <c r="N63" s="490"/>
      <c r="O63" s="491">
        <v>3</v>
      </c>
      <c r="P63" s="491"/>
      <c r="Q63" s="491"/>
      <c r="R63" s="88"/>
      <c r="S63" s="491">
        <v>2</v>
      </c>
      <c r="T63" s="491"/>
      <c r="U63" s="491"/>
      <c r="V63" s="490" t="str">
        <f>C13</f>
        <v>ジェダリスタ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ＦＣ室田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ＦＣイーグル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安中SC</v>
      </c>
      <c r="J65" s="501"/>
      <c r="K65" s="501"/>
      <c r="L65" s="501"/>
      <c r="M65" s="501"/>
      <c r="N65" s="501"/>
      <c r="O65" s="491">
        <v>1</v>
      </c>
      <c r="P65" s="491"/>
      <c r="Q65" s="491"/>
      <c r="R65" s="88"/>
      <c r="S65" s="491">
        <v>0</v>
      </c>
      <c r="T65" s="491"/>
      <c r="U65" s="491"/>
      <c r="V65" s="486" t="str">
        <f>C17</f>
        <v>ＦＣイーグル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ＬＥＯＮＩ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ジェダリスタ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ジェダリスタ</v>
      </c>
      <c r="J67" s="490"/>
      <c r="K67" s="490"/>
      <c r="L67" s="490"/>
      <c r="M67" s="490"/>
      <c r="N67" s="490"/>
      <c r="O67" s="491">
        <v>21</v>
      </c>
      <c r="P67" s="491"/>
      <c r="Q67" s="491"/>
      <c r="R67" s="88"/>
      <c r="S67" s="491">
        <v>0</v>
      </c>
      <c r="T67" s="491"/>
      <c r="U67" s="491"/>
      <c r="V67" s="486" t="str">
        <f>C15</f>
        <v>ＦＣ室田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ＦＣイーグル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安中SC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安中SC</v>
      </c>
      <c r="J69" s="490"/>
      <c r="K69" s="490"/>
      <c r="L69" s="490"/>
      <c r="M69" s="490"/>
      <c r="N69" s="490"/>
      <c r="O69" s="491">
        <v>2</v>
      </c>
      <c r="P69" s="491"/>
      <c r="Q69" s="491"/>
      <c r="R69" s="88"/>
      <c r="S69" s="491">
        <v>3</v>
      </c>
      <c r="T69" s="491"/>
      <c r="U69" s="491"/>
      <c r="V69" s="486" t="str">
        <f>C11</f>
        <v>ＬＥＯＮＩ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ジェダリスタ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ＦＣ室田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V53:AA54"/>
    <mergeCell ref="O53:Q54"/>
    <mergeCell ref="S53:U54"/>
    <mergeCell ref="AH49:AM50"/>
    <mergeCell ref="AR49:AW50"/>
    <mergeCell ref="B51:C52"/>
    <mergeCell ref="D51:H52"/>
    <mergeCell ref="I51:N52"/>
    <mergeCell ref="V51:AA52"/>
    <mergeCell ref="AH51:AM52"/>
    <mergeCell ref="AR51:AW52"/>
    <mergeCell ref="B49:C50"/>
    <mergeCell ref="D49:H50"/>
    <mergeCell ref="I49:N50"/>
    <mergeCell ref="V49:AA50"/>
    <mergeCell ref="O51:Q52"/>
    <mergeCell ref="S51:U52"/>
    <mergeCell ref="O49:Q50"/>
    <mergeCell ref="S49:U50"/>
    <mergeCell ref="AH45:AM46"/>
    <mergeCell ref="AR45:AW46"/>
    <mergeCell ref="B47:C48"/>
    <mergeCell ref="D47:H48"/>
    <mergeCell ref="I47:N48"/>
    <mergeCell ref="V47:AA48"/>
    <mergeCell ref="AH47:AM48"/>
    <mergeCell ref="AR47:AW48"/>
    <mergeCell ref="B45:C46"/>
    <mergeCell ref="D45:H46"/>
    <mergeCell ref="I45:N46"/>
    <mergeCell ref="V45:AA46"/>
    <mergeCell ref="O47:Q48"/>
    <mergeCell ref="S47:U48"/>
    <mergeCell ref="O45:Q46"/>
    <mergeCell ref="S45:U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301" priority="113" stopIfTrue="1">
      <formula>O55&gt;S55</formula>
    </cfRule>
    <cfRule type="expression" dxfId="300" priority="114" stopIfTrue="1">
      <formula>O55=S55</formula>
    </cfRule>
  </conditionalFormatting>
  <conditionalFormatting sqref="S55:U56">
    <cfRule type="expression" dxfId="299" priority="111" stopIfTrue="1">
      <formula>S55&gt;O55</formula>
    </cfRule>
    <cfRule type="expression" dxfId="298" priority="112" stopIfTrue="1">
      <formula>S55=O55</formula>
    </cfRule>
  </conditionalFormatting>
  <conditionalFormatting sqref="O55:Q56">
    <cfRule type="expression" dxfId="297" priority="109" stopIfTrue="1">
      <formula>O55&gt;S55</formula>
    </cfRule>
    <cfRule type="expression" dxfId="296" priority="110" stopIfTrue="1">
      <formula>O55=S55</formula>
    </cfRule>
  </conditionalFormatting>
  <conditionalFormatting sqref="S55:U56">
    <cfRule type="expression" dxfId="295" priority="107" stopIfTrue="1">
      <formula>S55&gt;O55</formula>
    </cfRule>
    <cfRule type="expression" dxfId="294" priority="108" stopIfTrue="1">
      <formula>S55=O55</formula>
    </cfRule>
  </conditionalFormatting>
  <conditionalFormatting sqref="O57:Q58">
    <cfRule type="expression" dxfId="293" priority="105" stopIfTrue="1">
      <formula>O57&gt;S57</formula>
    </cfRule>
    <cfRule type="expression" dxfId="292" priority="106" stopIfTrue="1">
      <formula>O57=S57</formula>
    </cfRule>
  </conditionalFormatting>
  <conditionalFormatting sqref="S57:U58">
    <cfRule type="expression" dxfId="291" priority="103" stopIfTrue="1">
      <formula>S57&gt;O57</formula>
    </cfRule>
    <cfRule type="expression" dxfId="290" priority="104" stopIfTrue="1">
      <formula>S57=O57</formula>
    </cfRule>
  </conditionalFormatting>
  <conditionalFormatting sqref="O57:Q58">
    <cfRule type="expression" dxfId="289" priority="101" stopIfTrue="1">
      <formula>O57&gt;S57</formula>
    </cfRule>
    <cfRule type="expression" dxfId="288" priority="102" stopIfTrue="1">
      <formula>O57=S57</formula>
    </cfRule>
  </conditionalFormatting>
  <conditionalFormatting sqref="S57:U58">
    <cfRule type="expression" dxfId="287" priority="99" stopIfTrue="1">
      <formula>S57&gt;O57</formula>
    </cfRule>
    <cfRule type="expression" dxfId="286" priority="100" stopIfTrue="1">
      <formula>S57=O57</formula>
    </cfRule>
  </conditionalFormatting>
  <conditionalFormatting sqref="O71:Q72">
    <cfRule type="expression" dxfId="285" priority="97" stopIfTrue="1">
      <formula>O71&gt;S71</formula>
    </cfRule>
    <cfRule type="expression" dxfId="284" priority="98" stopIfTrue="1">
      <formula>O71=S71</formula>
    </cfRule>
  </conditionalFormatting>
  <conditionalFormatting sqref="S71:U72">
    <cfRule type="expression" dxfId="283" priority="95" stopIfTrue="1">
      <formula>S71&gt;O71</formula>
    </cfRule>
    <cfRule type="expression" dxfId="282" priority="96" stopIfTrue="1">
      <formula>S71=O71</formula>
    </cfRule>
  </conditionalFormatting>
  <conditionalFormatting sqref="O71:Q72">
    <cfRule type="expression" dxfId="281" priority="93" stopIfTrue="1">
      <formula>O71&gt;S71</formula>
    </cfRule>
    <cfRule type="expression" dxfId="280" priority="94" stopIfTrue="1">
      <formula>O71=S71</formula>
    </cfRule>
  </conditionalFormatting>
  <conditionalFormatting sqref="S71:U72">
    <cfRule type="expression" dxfId="279" priority="91" stopIfTrue="1">
      <formula>S71&gt;O71</formula>
    </cfRule>
    <cfRule type="expression" dxfId="278" priority="92" stopIfTrue="1">
      <formula>S71=O71</formula>
    </cfRule>
  </conditionalFormatting>
  <conditionalFormatting sqref="O73:Q74">
    <cfRule type="expression" dxfId="277" priority="89" stopIfTrue="1">
      <formula>O73&gt;S73</formula>
    </cfRule>
    <cfRule type="expression" dxfId="276" priority="90" stopIfTrue="1">
      <formula>O73=S73</formula>
    </cfRule>
  </conditionalFormatting>
  <conditionalFormatting sqref="S73:U74">
    <cfRule type="expression" dxfId="275" priority="87" stopIfTrue="1">
      <formula>S73&gt;O73</formula>
    </cfRule>
    <cfRule type="expression" dxfId="274" priority="88" stopIfTrue="1">
      <formula>S73=O73</formula>
    </cfRule>
  </conditionalFormatting>
  <conditionalFormatting sqref="O73:Q74">
    <cfRule type="expression" dxfId="273" priority="85" stopIfTrue="1">
      <formula>O73&gt;S73</formula>
    </cfRule>
    <cfRule type="expression" dxfId="272" priority="86" stopIfTrue="1">
      <formula>O73=S73</formula>
    </cfRule>
  </conditionalFormatting>
  <conditionalFormatting sqref="S73:U74">
    <cfRule type="expression" dxfId="271" priority="83" stopIfTrue="1">
      <formula>S73&gt;O73</formula>
    </cfRule>
    <cfRule type="expression" dxfId="270" priority="84" stopIfTrue="1">
      <formula>S73=O73</formula>
    </cfRule>
  </conditionalFormatting>
  <conditionalFormatting sqref="E28">
    <cfRule type="expression" dxfId="269" priority="82" stopIfTrue="1">
      <formula>E28=FALSE</formula>
    </cfRule>
  </conditionalFormatting>
  <conditionalFormatting sqref="E28">
    <cfRule type="expression" dxfId="268" priority="81" stopIfTrue="1">
      <formula>E28=FALSE</formula>
    </cfRule>
  </conditionalFormatting>
  <conditionalFormatting sqref="O45:Q46">
    <cfRule type="expression" dxfId="267" priority="79" stopIfTrue="1">
      <formula>O45&gt;S45</formula>
    </cfRule>
    <cfRule type="expression" dxfId="266" priority="80" stopIfTrue="1">
      <formula>O45=S45</formula>
    </cfRule>
  </conditionalFormatting>
  <conditionalFormatting sqref="S45:U46">
    <cfRule type="expression" dxfId="265" priority="77" stopIfTrue="1">
      <formula>S45&gt;O45</formula>
    </cfRule>
    <cfRule type="expression" dxfId="264" priority="78" stopIfTrue="1">
      <formula>S45=O45</formula>
    </cfRule>
  </conditionalFormatting>
  <conditionalFormatting sqref="O45:Q46">
    <cfRule type="expression" dxfId="263" priority="75" stopIfTrue="1">
      <formula>O45&gt;S45</formula>
    </cfRule>
    <cfRule type="expression" dxfId="262" priority="76" stopIfTrue="1">
      <formula>O45=S45</formula>
    </cfRule>
  </conditionalFormatting>
  <conditionalFormatting sqref="S45:U46">
    <cfRule type="expression" dxfId="261" priority="73" stopIfTrue="1">
      <formula>S45&gt;O45</formula>
    </cfRule>
    <cfRule type="expression" dxfId="260" priority="74" stopIfTrue="1">
      <formula>S45=O45</formula>
    </cfRule>
  </conditionalFormatting>
  <conditionalFormatting sqref="O47:Q48">
    <cfRule type="expression" dxfId="259" priority="71" stopIfTrue="1">
      <formula>O47&gt;S47</formula>
    </cfRule>
    <cfRule type="expression" dxfId="258" priority="72" stopIfTrue="1">
      <formula>O47=S47</formula>
    </cfRule>
  </conditionalFormatting>
  <conditionalFormatting sqref="S47:U48">
    <cfRule type="expression" dxfId="257" priority="69" stopIfTrue="1">
      <formula>S47&gt;O47</formula>
    </cfRule>
    <cfRule type="expression" dxfId="256" priority="70" stopIfTrue="1">
      <formula>S47=O47</formula>
    </cfRule>
  </conditionalFormatting>
  <conditionalFormatting sqref="O47:Q48">
    <cfRule type="expression" dxfId="255" priority="67" stopIfTrue="1">
      <formula>O47&gt;S47</formula>
    </cfRule>
    <cfRule type="expression" dxfId="254" priority="68" stopIfTrue="1">
      <formula>O47=S47</formula>
    </cfRule>
  </conditionalFormatting>
  <conditionalFormatting sqref="S47:U48">
    <cfRule type="expression" dxfId="253" priority="65" stopIfTrue="1">
      <formula>S47&gt;O47</formula>
    </cfRule>
    <cfRule type="expression" dxfId="252" priority="66" stopIfTrue="1">
      <formula>S47=O47</formula>
    </cfRule>
  </conditionalFormatting>
  <conditionalFormatting sqref="O49:Q50">
    <cfRule type="expression" dxfId="251" priority="63" stopIfTrue="1">
      <formula>O49&gt;S49</formula>
    </cfRule>
    <cfRule type="expression" dxfId="250" priority="64" stopIfTrue="1">
      <formula>O49=S49</formula>
    </cfRule>
  </conditionalFormatting>
  <conditionalFormatting sqref="S49:U50">
    <cfRule type="expression" dxfId="249" priority="61" stopIfTrue="1">
      <formula>S49&gt;O49</formula>
    </cfRule>
    <cfRule type="expression" dxfId="248" priority="62" stopIfTrue="1">
      <formula>S49=O49</formula>
    </cfRule>
  </conditionalFormatting>
  <conditionalFormatting sqref="O49:Q50">
    <cfRule type="expression" dxfId="247" priority="59" stopIfTrue="1">
      <formula>O49&gt;S49</formula>
    </cfRule>
    <cfRule type="expression" dxfId="246" priority="60" stopIfTrue="1">
      <formula>O49=S49</formula>
    </cfRule>
  </conditionalFormatting>
  <conditionalFormatting sqref="S49:U50">
    <cfRule type="expression" dxfId="245" priority="57" stopIfTrue="1">
      <formula>S49&gt;O49</formula>
    </cfRule>
    <cfRule type="expression" dxfId="244" priority="58" stopIfTrue="1">
      <formula>S49=O49</formula>
    </cfRule>
  </conditionalFormatting>
  <conditionalFormatting sqref="O51:Q52">
    <cfRule type="expression" dxfId="243" priority="55" stopIfTrue="1">
      <formula>O51&gt;S51</formula>
    </cfRule>
    <cfRule type="expression" dxfId="242" priority="56" stopIfTrue="1">
      <formula>O51=S51</formula>
    </cfRule>
  </conditionalFormatting>
  <conditionalFormatting sqref="S51:U52">
    <cfRule type="expression" dxfId="241" priority="53" stopIfTrue="1">
      <formula>S51&gt;O51</formula>
    </cfRule>
    <cfRule type="expression" dxfId="240" priority="54" stopIfTrue="1">
      <formula>S51=O51</formula>
    </cfRule>
  </conditionalFormatting>
  <conditionalFormatting sqref="O51:Q52">
    <cfRule type="expression" dxfId="239" priority="51" stopIfTrue="1">
      <formula>O51&gt;S51</formula>
    </cfRule>
    <cfRule type="expression" dxfId="238" priority="52" stopIfTrue="1">
      <formula>O51=S51</formula>
    </cfRule>
  </conditionalFormatting>
  <conditionalFormatting sqref="S51:U52">
    <cfRule type="expression" dxfId="237" priority="49" stopIfTrue="1">
      <formula>S51&gt;O51</formula>
    </cfRule>
    <cfRule type="expression" dxfId="236" priority="50" stopIfTrue="1">
      <formula>S51=O51</formula>
    </cfRule>
  </conditionalFormatting>
  <conditionalFormatting sqref="O53:Q54">
    <cfRule type="expression" dxfId="235" priority="47" stopIfTrue="1">
      <formula>O53&gt;S53</formula>
    </cfRule>
    <cfRule type="expression" dxfId="234" priority="48" stopIfTrue="1">
      <formula>O53=S53</formula>
    </cfRule>
  </conditionalFormatting>
  <conditionalFormatting sqref="S53:U54">
    <cfRule type="expression" dxfId="233" priority="45" stopIfTrue="1">
      <formula>S53&gt;O53</formula>
    </cfRule>
    <cfRule type="expression" dxfId="232" priority="46" stopIfTrue="1">
      <formula>S53=O53</formula>
    </cfRule>
  </conditionalFormatting>
  <conditionalFormatting sqref="O53:Q54">
    <cfRule type="expression" dxfId="231" priority="43" stopIfTrue="1">
      <formula>O53&gt;S53</formula>
    </cfRule>
    <cfRule type="expression" dxfId="230" priority="44" stopIfTrue="1">
      <formula>O53=S53</formula>
    </cfRule>
  </conditionalFormatting>
  <conditionalFormatting sqref="S53:U54">
    <cfRule type="expression" dxfId="229" priority="41" stopIfTrue="1">
      <formula>S53&gt;O53</formula>
    </cfRule>
    <cfRule type="expression" dxfId="228" priority="42" stopIfTrue="1">
      <formula>S53=O53</formula>
    </cfRule>
  </conditionalFormatting>
  <conditionalFormatting sqref="O61:Q62">
    <cfRule type="expression" dxfId="227" priority="39" stopIfTrue="1">
      <formula>O61&gt;S61</formula>
    </cfRule>
    <cfRule type="expression" dxfId="226" priority="40" stopIfTrue="1">
      <formula>O61=S61</formula>
    </cfRule>
  </conditionalFormatting>
  <conditionalFormatting sqref="S61:U62">
    <cfRule type="expression" dxfId="225" priority="37" stopIfTrue="1">
      <formula>S61&gt;O61</formula>
    </cfRule>
    <cfRule type="expression" dxfId="224" priority="38" stopIfTrue="1">
      <formula>S61=O61</formula>
    </cfRule>
  </conditionalFormatting>
  <conditionalFormatting sqref="O61:Q62">
    <cfRule type="expression" dxfId="223" priority="35" stopIfTrue="1">
      <formula>O61&gt;S61</formula>
    </cfRule>
    <cfRule type="expression" dxfId="222" priority="36" stopIfTrue="1">
      <formula>O61=S61</formula>
    </cfRule>
  </conditionalFormatting>
  <conditionalFormatting sqref="S61:U62">
    <cfRule type="expression" dxfId="221" priority="33" stopIfTrue="1">
      <formula>S61&gt;O61</formula>
    </cfRule>
    <cfRule type="expression" dxfId="220" priority="34" stopIfTrue="1">
      <formula>S61=O61</formula>
    </cfRule>
  </conditionalFormatting>
  <conditionalFormatting sqref="O63:Q64">
    <cfRule type="expression" dxfId="219" priority="31" stopIfTrue="1">
      <formula>O63&gt;S63</formula>
    </cfRule>
    <cfRule type="expression" dxfId="218" priority="32" stopIfTrue="1">
      <formula>O63=S63</formula>
    </cfRule>
  </conditionalFormatting>
  <conditionalFormatting sqref="S63:U64">
    <cfRule type="expression" dxfId="217" priority="29" stopIfTrue="1">
      <formula>S63&gt;O63</formula>
    </cfRule>
    <cfRule type="expression" dxfId="216" priority="30" stopIfTrue="1">
      <formula>S63=O63</formula>
    </cfRule>
  </conditionalFormatting>
  <conditionalFormatting sqref="O63:Q64">
    <cfRule type="expression" dxfId="215" priority="27" stopIfTrue="1">
      <formula>O63&gt;S63</formula>
    </cfRule>
    <cfRule type="expression" dxfId="214" priority="28" stopIfTrue="1">
      <formula>O63=S63</formula>
    </cfRule>
  </conditionalFormatting>
  <conditionalFormatting sqref="S63:U64">
    <cfRule type="expression" dxfId="213" priority="25" stopIfTrue="1">
      <formula>S63&gt;O63</formula>
    </cfRule>
    <cfRule type="expression" dxfId="212" priority="26" stopIfTrue="1">
      <formula>S63=O63</formula>
    </cfRule>
  </conditionalFormatting>
  <conditionalFormatting sqref="O65:Q66">
    <cfRule type="expression" dxfId="211" priority="23" stopIfTrue="1">
      <formula>O65&gt;S65</formula>
    </cfRule>
    <cfRule type="expression" dxfId="210" priority="24" stopIfTrue="1">
      <formula>O65=S65</formula>
    </cfRule>
  </conditionalFormatting>
  <conditionalFormatting sqref="S65:U66">
    <cfRule type="expression" dxfId="209" priority="21" stopIfTrue="1">
      <formula>S65&gt;O65</formula>
    </cfRule>
    <cfRule type="expression" dxfId="208" priority="22" stopIfTrue="1">
      <formula>S65=O65</formula>
    </cfRule>
  </conditionalFormatting>
  <conditionalFormatting sqref="O65:Q66">
    <cfRule type="expression" dxfId="207" priority="19" stopIfTrue="1">
      <formula>O65&gt;S65</formula>
    </cfRule>
    <cfRule type="expression" dxfId="206" priority="20" stopIfTrue="1">
      <formula>O65=S65</formula>
    </cfRule>
  </conditionalFormatting>
  <conditionalFormatting sqref="S65:U66">
    <cfRule type="expression" dxfId="205" priority="17" stopIfTrue="1">
      <formula>S65&gt;O65</formula>
    </cfRule>
    <cfRule type="expression" dxfId="204" priority="18" stopIfTrue="1">
      <formula>S65=O65</formula>
    </cfRule>
  </conditionalFormatting>
  <conditionalFormatting sqref="O67:Q68">
    <cfRule type="expression" dxfId="203" priority="15" stopIfTrue="1">
      <formula>O67&gt;S67</formula>
    </cfRule>
    <cfRule type="expression" dxfId="202" priority="16" stopIfTrue="1">
      <formula>O67=S67</formula>
    </cfRule>
  </conditionalFormatting>
  <conditionalFormatting sqref="S67:U68">
    <cfRule type="expression" dxfId="201" priority="13" stopIfTrue="1">
      <formula>S67&gt;O67</formula>
    </cfRule>
    <cfRule type="expression" dxfId="200" priority="14" stopIfTrue="1">
      <formula>S67=O67</formula>
    </cfRule>
  </conditionalFormatting>
  <conditionalFormatting sqref="O67:Q68">
    <cfRule type="expression" dxfId="199" priority="11" stopIfTrue="1">
      <formula>O67&gt;S67</formula>
    </cfRule>
    <cfRule type="expression" dxfId="198" priority="12" stopIfTrue="1">
      <formula>O67=S67</formula>
    </cfRule>
  </conditionalFormatting>
  <conditionalFormatting sqref="S67:U68">
    <cfRule type="expression" dxfId="197" priority="9" stopIfTrue="1">
      <formula>S67&gt;O67</formula>
    </cfRule>
    <cfRule type="expression" dxfId="196" priority="10" stopIfTrue="1">
      <formula>S67=O67</formula>
    </cfRule>
  </conditionalFormatting>
  <conditionalFormatting sqref="O69:Q70">
    <cfRule type="expression" dxfId="195" priority="7" stopIfTrue="1">
      <formula>O69&gt;S69</formula>
    </cfRule>
    <cfRule type="expression" dxfId="194" priority="8" stopIfTrue="1">
      <formula>O69=S69</formula>
    </cfRule>
  </conditionalFormatting>
  <conditionalFormatting sqref="S69:U70">
    <cfRule type="expression" dxfId="193" priority="5" stopIfTrue="1">
      <formula>S69&gt;O69</formula>
    </cfRule>
    <cfRule type="expression" dxfId="192" priority="6" stopIfTrue="1">
      <formula>S69=O69</formula>
    </cfRule>
  </conditionalFormatting>
  <conditionalFormatting sqref="O69:Q70">
    <cfRule type="expression" dxfId="191" priority="3" stopIfTrue="1">
      <formula>O69&gt;S69</formula>
    </cfRule>
    <cfRule type="expression" dxfId="190" priority="4" stopIfTrue="1">
      <formula>O69=S69</formula>
    </cfRule>
  </conditionalFormatting>
  <conditionalFormatting sqref="S69:U70">
    <cfRule type="expression" dxfId="189" priority="1" stopIfTrue="1">
      <formula>S69&gt;O69</formula>
    </cfRule>
    <cfRule type="expression" dxfId="188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C23" sqref="C23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158</v>
      </c>
      <c r="L2" s="404"/>
      <c r="M2" s="404"/>
      <c r="N2" s="405" t="s">
        <v>47</v>
      </c>
      <c r="O2" s="405"/>
      <c r="P2" s="73"/>
      <c r="Q2" s="406" t="s">
        <v>150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 t="s">
        <v>49</v>
      </c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 t="s">
        <v>154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</row>
    <row r="6" spans="2:64">
      <c r="B6" s="436" t="str">
        <f>IF(ISBLANK($K$2),"",$K$2)</f>
        <v>G</v>
      </c>
      <c r="C6" s="436"/>
      <c r="D6" s="436"/>
      <c r="E6" s="437" t="s">
        <v>47</v>
      </c>
      <c r="F6" s="437"/>
      <c r="G6" s="437"/>
      <c r="H6" s="378" t="str">
        <f>C9</f>
        <v>カブラJSC</v>
      </c>
      <c r="I6" s="379"/>
      <c r="J6" s="379"/>
      <c r="K6" s="379"/>
      <c r="L6" s="380"/>
      <c r="M6" s="387" t="str">
        <f>C11</f>
        <v>高崎KⅡ</v>
      </c>
      <c r="N6" s="388"/>
      <c r="O6" s="388"/>
      <c r="P6" s="388"/>
      <c r="Q6" s="389"/>
      <c r="R6" s="378" t="str">
        <f>C13</f>
        <v>PALAISTRA</v>
      </c>
      <c r="S6" s="396"/>
      <c r="T6" s="396"/>
      <c r="U6" s="396"/>
      <c r="V6" s="397"/>
      <c r="W6" s="378" t="str">
        <f>C15</f>
        <v>ルーヴェン</v>
      </c>
      <c r="X6" s="396"/>
      <c r="Y6" s="396"/>
      <c r="Z6" s="396"/>
      <c r="AA6" s="397"/>
      <c r="AB6" s="378" t="str">
        <f>C17</f>
        <v>箕郷ＦＣ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組合表!E27</f>
        <v>カブラJSC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2</v>
      </c>
      <c r="N9" s="418"/>
      <c r="O9" s="77" t="str">
        <f>IF(ISBLANK(O69),"",IF(M9&gt;P9,"○",IF(M9&lt;P9,"×","△")))</f>
        <v>△</v>
      </c>
      <c r="P9" s="419">
        <f>IF(ISBLANK(S69),"",S69)</f>
        <v>2</v>
      </c>
      <c r="Q9" s="420"/>
      <c r="R9" s="418">
        <f>IF(ISBLANK(O45),"",O45)</f>
        <v>0</v>
      </c>
      <c r="S9" s="418"/>
      <c r="T9" s="77" t="str">
        <f>IF(ISBLANK(O45),"",IF(R9&gt;U9,"○",IF(R9&lt;U9,"×","△")))</f>
        <v>×</v>
      </c>
      <c r="U9" s="423">
        <f>IF(ISBLANK(S45),"",S45)</f>
        <v>1</v>
      </c>
      <c r="V9" s="423"/>
      <c r="W9" s="418">
        <f>IF(ISBLANK(O51),"",O51)</f>
        <v>0</v>
      </c>
      <c r="X9" s="418"/>
      <c r="Y9" s="77" t="str">
        <f>IF(ISBLANK(O51),"",IF(W9&gt;Z9,"○",IF(W9&lt;Z9,"×","△")))</f>
        <v>×</v>
      </c>
      <c r="Z9" s="423">
        <f>IF(ISBLANK(S51),"",S51)</f>
        <v>4</v>
      </c>
      <c r="AA9" s="423"/>
      <c r="AB9" s="418">
        <f>IF(ISBLANK(O65),"",O65)</f>
        <v>1</v>
      </c>
      <c r="AC9" s="418"/>
      <c r="AD9" s="77" t="str">
        <f>IF(ISBLANK(O65),"",IF(AB9&gt;AE9,"○",IF(AB9&lt;AE9,"×","△")))</f>
        <v>○</v>
      </c>
      <c r="AE9" s="423">
        <f>IF(ISBLANK(S65),"",S65)</f>
        <v>0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4</v>
      </c>
      <c r="AR9" s="438"/>
      <c r="AS9" s="438">
        <f>IF(ISBLANK($O$45),"",SUM(H9)+SUM(M9)+SUM(R9)+SUM(W9)+SUM(AB9)+SUM(AG9)+SUM(AL9))</f>
        <v>3</v>
      </c>
      <c r="AT9" s="438"/>
      <c r="AU9" s="438">
        <f>IF(ISBLANK($O$45),"",SUM(H9)+SUM(P9)+SUM(U9)+SUM(Z9)+SUM(AE9)+SUM(AJ9)+SUM(AO9))</f>
        <v>7</v>
      </c>
      <c r="AV9" s="438"/>
      <c r="AW9" s="438">
        <f>IF(ISBLANK(O45),"",AS9-AU9)</f>
        <v>-4</v>
      </c>
      <c r="AX9" s="438"/>
      <c r="AY9" s="438"/>
      <c r="AZ9" s="439">
        <f>IF(ISBLANK(O69),"",RANK($BF$9:$BF$18,$BF$9:$BF$18))</f>
        <v>4</v>
      </c>
      <c r="BA9" s="439"/>
      <c r="BB9" s="440">
        <f>IF(ISBLANK(O45),"",AQ9*10000+AW9*100+AS9)</f>
        <v>39603</v>
      </c>
      <c r="BD9" s="445">
        <f>COUNTIF(H9:AP10,"○")</f>
        <v>1</v>
      </c>
      <c r="BE9" s="445">
        <f>COUNTIF(H9:AP10,"△")</f>
        <v>1</v>
      </c>
      <c r="BF9" s="445">
        <f>SUM(AQ9*10000+AW9*100+AS9)</f>
        <v>39603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組合表!E29</f>
        <v>高崎KⅡ</v>
      </c>
      <c r="D11" s="415"/>
      <c r="E11" s="415"/>
      <c r="F11" s="415"/>
      <c r="G11" s="415"/>
      <c r="H11" s="418">
        <f>P9</f>
        <v>2</v>
      </c>
      <c r="I11" s="418"/>
      <c r="J11" s="77" t="str">
        <f>IF(ISBLANK(O69),"",IF(H11&gt;K11,"○",IF(H11&lt;K11,"×","△")))</f>
        <v>△</v>
      </c>
      <c r="K11" s="423">
        <f>M9</f>
        <v>2</v>
      </c>
      <c r="L11" s="423"/>
      <c r="M11" s="417"/>
      <c r="N11" s="417"/>
      <c r="O11" s="417"/>
      <c r="P11" s="417"/>
      <c r="Q11" s="417"/>
      <c r="R11" s="418">
        <f>IF(ISBLANK(O63),"",O63)</f>
        <v>0</v>
      </c>
      <c r="S11" s="418"/>
      <c r="T11" s="77" t="str">
        <f>IF(ISBLANK(O63),"",IF(R11&gt;U11,"○",IF(R11&lt;U11,"×","△")))</f>
        <v>×</v>
      </c>
      <c r="U11" s="423">
        <f>IF(ISBLANK(S63),"",S63)</f>
        <v>14</v>
      </c>
      <c r="V11" s="423"/>
      <c r="W11" s="418">
        <f>IF(ISBLANK(O47),"",O47)</f>
        <v>1</v>
      </c>
      <c r="X11" s="418"/>
      <c r="Y11" s="77" t="str">
        <f>IF(ISBLANK(O47),"",IF(W11&gt;Z11,"○",IF(W11&lt;Z11,"×","△")))</f>
        <v>×</v>
      </c>
      <c r="Z11" s="423">
        <f>IF(ISBLANK(S47),"",S47)</f>
        <v>4</v>
      </c>
      <c r="AA11" s="423"/>
      <c r="AB11" s="418">
        <f>IF(ISBLANK(O53),"",O53)</f>
        <v>0</v>
      </c>
      <c r="AC11" s="418"/>
      <c r="AD11" s="77" t="str">
        <f>IF(ISBLANK(O53),"",IF(AB11&gt;AE11,"○",IF(AB11&lt;AE11,"×","△")))</f>
        <v>×</v>
      </c>
      <c r="AE11" s="423">
        <f>IF(ISBLANK(S53),"",S53)</f>
        <v>7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1</v>
      </c>
      <c r="AR11" s="438"/>
      <c r="AS11" s="438">
        <f>IF(ISBLANK($O$45),"",SUM(H11)+SUM(M11)+SUM(R11)+SUM(W11)+SUM(AB11)+SUM(AG11)+SUM(AL11))</f>
        <v>3</v>
      </c>
      <c r="AT11" s="438"/>
      <c r="AU11" s="438">
        <f>IF(ISBLANK($O$45),"",SUM(K11)+SUM(P11)+SUM(U11)+SUM(Z11)+SUM(AE11)+SUM(AJ11)+SUM(AO11))</f>
        <v>27</v>
      </c>
      <c r="AV11" s="438"/>
      <c r="AW11" s="438">
        <f>IF(ISBLANK(O45),"",AS11-AU11)</f>
        <v>-24</v>
      </c>
      <c r="AX11" s="438"/>
      <c r="AY11" s="438"/>
      <c r="AZ11" s="439">
        <f>IF(ISBLANK(S69),"",RANK($BF$9:$BF$18,$BF$9:$BF$18))</f>
        <v>5</v>
      </c>
      <c r="BA11" s="439"/>
      <c r="BB11" s="440">
        <f>IF(ISBLANK(S45),"",AQ11*10000+AW11*100+AS11)</f>
        <v>7603</v>
      </c>
      <c r="BD11" s="445">
        <f>COUNTIF(H11:AP12,"○")</f>
        <v>0</v>
      </c>
      <c r="BE11" s="445">
        <f>COUNTIF(H11:AP12,"△")</f>
        <v>1</v>
      </c>
      <c r="BF11" s="445">
        <f>SUM(AQ11*10000+AW11*100+AS11)</f>
        <v>7603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42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組合表!E31</f>
        <v>PALAISTRA</v>
      </c>
      <c r="D13" s="415"/>
      <c r="E13" s="415"/>
      <c r="F13" s="415"/>
      <c r="G13" s="415"/>
      <c r="H13" s="418">
        <f>U9</f>
        <v>1</v>
      </c>
      <c r="I13" s="418"/>
      <c r="J13" s="77" t="str">
        <f>IF(ISBLANK(O45),"",IF(H13&gt;K13,"○",IF(H13&lt;K13,"×","△")))</f>
        <v>○</v>
      </c>
      <c r="K13" s="423">
        <f>R9</f>
        <v>0</v>
      </c>
      <c r="L13" s="423"/>
      <c r="M13" s="418">
        <f>U11</f>
        <v>14</v>
      </c>
      <c r="N13" s="418"/>
      <c r="O13" s="77" t="str">
        <f>IF(ISBLANK(O63),"",IF(M13&gt;P13,"○",IF(M13&lt;P13,"×","△")))</f>
        <v>○</v>
      </c>
      <c r="P13" s="423">
        <f>R11</f>
        <v>0</v>
      </c>
      <c r="Q13" s="423"/>
      <c r="R13" s="417"/>
      <c r="S13" s="417"/>
      <c r="T13" s="417"/>
      <c r="U13" s="417"/>
      <c r="V13" s="417"/>
      <c r="W13" s="418">
        <f>IF(ISBLANK(O67),"",O67)</f>
        <v>2</v>
      </c>
      <c r="X13" s="418"/>
      <c r="Y13" s="77" t="str">
        <f>IF(ISBLANK(O67),"",IF(W13&gt;Z13,"○",IF(W13&lt;Z13,"×","△")))</f>
        <v>○</v>
      </c>
      <c r="Z13" s="423">
        <f>IF(ISBLANK(S67),"",S67)</f>
        <v>1</v>
      </c>
      <c r="AA13" s="423"/>
      <c r="AB13" s="418">
        <f>IF(ISBLANK(O49),"",O49)</f>
        <v>0</v>
      </c>
      <c r="AC13" s="418"/>
      <c r="AD13" s="77" t="str">
        <f>IF(ISBLANK(O49),"",IF(AB13&gt;AE13,"○",IF(AB13&lt;AE13,"×","△")))</f>
        <v>×</v>
      </c>
      <c r="AE13" s="423">
        <f>IF(ISBLANK(S49),"",S49)</f>
        <v>3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438">
        <f>IF(ISBLANK($O$45),"",SUM(BD13*3+BE13))</f>
        <v>9</v>
      </c>
      <c r="AR13" s="438"/>
      <c r="AS13" s="438">
        <f>IF(ISBLANK($O$45),"",SUM(H13)+SUM(M13)+SUM(R13)+SUM(W13)+SUM(AB13)+SUM(AG13)+SUM(AL13))</f>
        <v>17</v>
      </c>
      <c r="AT13" s="438"/>
      <c r="AU13" s="438">
        <f>IF(ISBLANK($O$45),"",SUM(K13)+SUM(P13)+SUM(U13)+SUM(Z13)+SUM(AE13)+SUM(AJ13)+SUM(AO13))</f>
        <v>4</v>
      </c>
      <c r="AV13" s="438"/>
      <c r="AW13" s="438">
        <f>IF(ISBLANK(O45),"",AS13-AU13)</f>
        <v>13</v>
      </c>
      <c r="AX13" s="438"/>
      <c r="AY13" s="438"/>
      <c r="AZ13" s="439">
        <f>IF(ISBLANK(O67),"",RANK($BF$9:$BF$18,$BF$9:$BF$18))</f>
        <v>1</v>
      </c>
      <c r="BA13" s="439"/>
      <c r="BB13" s="440">
        <f>IF(ISBLANK(O47),"",AQ13*10000+AW13*100+AS13)</f>
        <v>91317</v>
      </c>
      <c r="BD13" s="445">
        <f>COUNTIF(H13:AP14,"○")</f>
        <v>3</v>
      </c>
      <c r="BE13" s="445">
        <f>COUNTIF(H13:AP14,"△")</f>
        <v>0</v>
      </c>
      <c r="BF13" s="445">
        <f>SUM(AQ13*10000+AW13*100+AS13)</f>
        <v>91317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42"/>
      <c r="K14" s="423"/>
      <c r="L14" s="423"/>
      <c r="M14" s="418"/>
      <c r="N14" s="418"/>
      <c r="O14" s="142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438"/>
      <c r="AR14" s="438"/>
      <c r="AS14" s="438"/>
      <c r="AT14" s="438"/>
      <c r="AU14" s="438"/>
      <c r="AV14" s="438"/>
      <c r="AW14" s="438"/>
      <c r="AX14" s="438"/>
      <c r="AY14" s="438"/>
      <c r="AZ14" s="439"/>
      <c r="BA14" s="439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組合表!E33</f>
        <v>ルーヴェン</v>
      </c>
      <c r="D15" s="415"/>
      <c r="E15" s="415"/>
      <c r="F15" s="415"/>
      <c r="G15" s="415"/>
      <c r="H15" s="418">
        <f>Z9</f>
        <v>4</v>
      </c>
      <c r="I15" s="418"/>
      <c r="J15" s="77" t="str">
        <f>IF(ISBLANK(O51),"",IF(H15&gt;K15,"○",IF(H15&lt;K15,"×","△")))</f>
        <v>○</v>
      </c>
      <c r="K15" s="423">
        <f>W9</f>
        <v>0</v>
      </c>
      <c r="L15" s="423"/>
      <c r="M15" s="418">
        <f>Z11</f>
        <v>4</v>
      </c>
      <c r="N15" s="418"/>
      <c r="O15" s="77" t="str">
        <f>IF(ISBLANK(O47),"",IF(M15&gt;P15,"○",IF(M15&lt;P15,"×","△")))</f>
        <v>○</v>
      </c>
      <c r="P15" s="423">
        <f>W11</f>
        <v>1</v>
      </c>
      <c r="Q15" s="423"/>
      <c r="R15" s="418">
        <f>Z13</f>
        <v>1</v>
      </c>
      <c r="S15" s="418"/>
      <c r="T15" s="77" t="str">
        <f>IF(ISBLANK(O67),"",IF(R15&gt;U15,"○",IF(R15&lt;U15,"×","△")))</f>
        <v>×</v>
      </c>
      <c r="U15" s="423">
        <f>W13</f>
        <v>2</v>
      </c>
      <c r="V15" s="423"/>
      <c r="W15" s="417"/>
      <c r="X15" s="417"/>
      <c r="Y15" s="417"/>
      <c r="Z15" s="417"/>
      <c r="AA15" s="417"/>
      <c r="AB15" s="418">
        <f>IF(ISBLANK(O61),"",O61)</f>
        <v>4</v>
      </c>
      <c r="AC15" s="418"/>
      <c r="AD15" s="77" t="str">
        <f>IF(ISBLANK(O61),"",IF(AB15&gt;AE15,"○",IF(AB15&lt;AE15,"×","△")))</f>
        <v>○</v>
      </c>
      <c r="AE15" s="423">
        <f>IF(ISBLANK(S61),"",S61)</f>
        <v>0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9</v>
      </c>
      <c r="AR15" s="438"/>
      <c r="AS15" s="438">
        <f>IF(ISBLANK($O$45),"",SUM(H15)+SUM(M15)+SUM(R15)+SUM(W15)+SUM(AB15)+SUM(AG15)+SUM(AL15))</f>
        <v>13</v>
      </c>
      <c r="AT15" s="438"/>
      <c r="AU15" s="438">
        <f>IF(ISBLANK($O$45),"",SUM(K15)+SUM(P15)+SUM(U15)+SUM(Z15)+SUM(AE15)+SUM(AJ15)+SUM(AO15))</f>
        <v>3</v>
      </c>
      <c r="AV15" s="438"/>
      <c r="AW15" s="438">
        <f>IF(ISBLANK(O45),"",AS15-AU15)</f>
        <v>10</v>
      </c>
      <c r="AX15" s="438"/>
      <c r="AY15" s="438"/>
      <c r="AZ15" s="439">
        <f>IF(ISBLANK(S67),"",RANK($BF$9:$BF$18,$BF$9:$BF$18))</f>
        <v>2</v>
      </c>
      <c r="BA15" s="439"/>
      <c r="BB15" s="440">
        <f>IF(ISBLANK(S47),"",AQ15*10000+AW15*100+AS15)</f>
        <v>91013</v>
      </c>
      <c r="BD15" s="445">
        <f>COUNTIF(H15:AP16,"○")</f>
        <v>3</v>
      </c>
      <c r="BE15" s="445">
        <f>COUNTIF(H15:AP16,"△")</f>
        <v>0</v>
      </c>
      <c r="BF15" s="445">
        <f>SUM(AQ15*10000+AW15*100+AS15)</f>
        <v>91013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42"/>
      <c r="K16" s="423"/>
      <c r="L16" s="423"/>
      <c r="M16" s="418"/>
      <c r="N16" s="418"/>
      <c r="O16" s="142"/>
      <c r="P16" s="423"/>
      <c r="Q16" s="423"/>
      <c r="R16" s="418"/>
      <c r="S16" s="418"/>
      <c r="T16" s="142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組合表!E35</f>
        <v>箕郷ＦＣ</v>
      </c>
      <c r="D17" s="415"/>
      <c r="E17" s="415"/>
      <c r="F17" s="415"/>
      <c r="G17" s="415"/>
      <c r="H17" s="418">
        <f>AE9</f>
        <v>0</v>
      </c>
      <c r="I17" s="418"/>
      <c r="J17" s="77" t="str">
        <f>IF(ISBLANK(O65),"",IF(H17&gt;K17,"○",IF(H17&lt;K17,"×","△")))</f>
        <v>×</v>
      </c>
      <c r="K17" s="423">
        <f>AB9</f>
        <v>1</v>
      </c>
      <c r="L17" s="423"/>
      <c r="M17" s="418">
        <f>AE11</f>
        <v>7</v>
      </c>
      <c r="N17" s="418"/>
      <c r="O17" s="77" t="str">
        <f>IF(ISBLANK(O53),"",IF(M17&gt;P17,"○",IF(M17&lt;P17,"×","△")))</f>
        <v>○</v>
      </c>
      <c r="P17" s="423">
        <f>AB11</f>
        <v>0</v>
      </c>
      <c r="Q17" s="423"/>
      <c r="R17" s="418">
        <f>AE13</f>
        <v>3</v>
      </c>
      <c r="S17" s="418"/>
      <c r="T17" s="77" t="str">
        <f>IF(ISBLANK(O49),"",IF(R17&gt;U17,"○",IF(R17&lt;U17,"×","△")))</f>
        <v>○</v>
      </c>
      <c r="U17" s="423">
        <f>AB13</f>
        <v>0</v>
      </c>
      <c r="V17" s="423"/>
      <c r="W17" s="418">
        <f>AE15</f>
        <v>0</v>
      </c>
      <c r="X17" s="418"/>
      <c r="Y17" s="77" t="str">
        <f>IF(ISBLANK(O61),"",IF(W17&gt;Z17,"○",IF(W17&lt;Z17,"×","△")))</f>
        <v>×</v>
      </c>
      <c r="Z17" s="423">
        <f>AB15</f>
        <v>4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6</v>
      </c>
      <c r="AR17" s="438"/>
      <c r="AS17" s="438">
        <f>IF(ISBLANK($O$45),"",SUM(H17)+SUM(M17)+SUM(R17)+SUM(W17)+SUM(AB17)+SUM(AG17)+SUM(AL17))</f>
        <v>10</v>
      </c>
      <c r="AT17" s="438"/>
      <c r="AU17" s="446">
        <f>IF(ISBLANK($O$45),"",SUM(K17)+SUM(P17)+SUM(U17)+SUM(Z17)+SUM(AE17)+SUM(AJ17)+SUM(AO17))</f>
        <v>5</v>
      </c>
      <c r="AV17" s="447"/>
      <c r="AW17" s="438">
        <f>IF(ISBLANK(O45),"",AS17-AU17)</f>
        <v>5</v>
      </c>
      <c r="AX17" s="438"/>
      <c r="AY17" s="438"/>
      <c r="AZ17" s="439">
        <f>IF(ISBLANK(S65),"",RANK($BF$9:$BF$18,$BF$9:$BF$18))</f>
        <v>3</v>
      </c>
      <c r="BA17" s="439"/>
      <c r="BB17" s="440">
        <f>IF(ISBLANK(O49),"",AQ17*10000+AW17*100+AS17)</f>
        <v>60510</v>
      </c>
      <c r="BD17" s="445">
        <f>COUNTIF(H17:AP18,"○")</f>
        <v>2</v>
      </c>
      <c r="BE17" s="445">
        <f>COUNTIF(H17:AP18,"△")</f>
        <v>0</v>
      </c>
      <c r="BF17" s="445">
        <f>SUM(AQ17*10000+AW17*100+AS17)</f>
        <v>60510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42"/>
      <c r="K18" s="423"/>
      <c r="L18" s="423"/>
      <c r="M18" s="418"/>
      <c r="N18" s="418"/>
      <c r="O18" s="142"/>
      <c r="P18" s="423"/>
      <c r="Q18" s="423"/>
      <c r="R18" s="418"/>
      <c r="S18" s="418"/>
      <c r="T18" s="142"/>
      <c r="U18" s="423"/>
      <c r="V18" s="423"/>
      <c r="W18" s="418"/>
      <c r="X18" s="418"/>
      <c r="Y18" s="142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09"/>
      <c r="C23" s="76"/>
      <c r="D23" s="76"/>
      <c r="E23" s="76"/>
      <c r="F23" s="76"/>
      <c r="G23" s="76"/>
      <c r="H23" s="456">
        <f>IF(ISBLANK(#REF!),"",AZ9)</f>
        <v>4</v>
      </c>
      <c r="I23" s="456"/>
      <c r="J23" s="456"/>
      <c r="K23" s="456"/>
      <c r="L23" s="456"/>
      <c r="M23" s="457">
        <f>IF(ISBLANK(#REF!),"",AZ11)</f>
        <v>5</v>
      </c>
      <c r="N23" s="457"/>
      <c r="O23" s="457"/>
      <c r="P23" s="457"/>
      <c r="Q23" s="457"/>
      <c r="R23" s="457">
        <f>IF(ISBLANK(#REF!),"",AZ13)</f>
        <v>1</v>
      </c>
      <c r="S23" s="457"/>
      <c r="T23" s="457"/>
      <c r="U23" s="457"/>
      <c r="V23" s="457"/>
      <c r="W23" s="457">
        <f>IF(ISBLANK(#REF!),"",AZ15)</f>
        <v>2</v>
      </c>
      <c r="X23" s="457"/>
      <c r="Y23" s="457"/>
      <c r="Z23" s="457"/>
      <c r="AA23" s="457"/>
      <c r="AB23" s="457">
        <f>IF(ISBLANK(#REF!),"",AZ17)</f>
        <v>3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G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PALAISTRA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9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17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4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13</v>
      </c>
      <c r="AN24" s="249"/>
      <c r="AO24" s="246"/>
      <c r="BI24" s="108"/>
      <c r="BJ24" s="108"/>
      <c r="BK24" s="108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08"/>
      <c r="BJ25" s="108"/>
      <c r="BK25" s="108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ルーヴェン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9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13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3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10</v>
      </c>
      <c r="AN26" s="249"/>
      <c r="AO26" s="246"/>
      <c r="BI26" s="108"/>
      <c r="BJ26" s="108"/>
      <c r="BK26" s="108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箕郷ＦＣ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6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10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5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5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06"/>
      <c r="C40" s="106"/>
      <c r="D40" s="106"/>
      <c r="E40" s="107"/>
      <c r="F40" s="107"/>
      <c r="G40" s="107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05"/>
      <c r="C41" s="105"/>
      <c r="D41" s="105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 ht="13.5" customHeight="1">
      <c r="B43" s="85"/>
      <c r="C43" s="482" t="s">
        <v>134</v>
      </c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カブラJSC</v>
      </c>
      <c r="J45" s="496"/>
      <c r="K45" s="496"/>
      <c r="L45" s="496"/>
      <c r="M45" s="496"/>
      <c r="N45" s="497"/>
      <c r="O45" s="527">
        <v>0</v>
      </c>
      <c r="P45" s="527"/>
      <c r="Q45" s="527"/>
      <c r="R45" s="140"/>
      <c r="S45" s="527">
        <v>1</v>
      </c>
      <c r="T45" s="527"/>
      <c r="U45" s="527"/>
      <c r="V45" s="490" t="str">
        <f>C13</f>
        <v>PALAISTRA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 t="str">
        <f>C17</f>
        <v>箕郷ＦＣ</v>
      </c>
      <c r="AI45" s="486"/>
      <c r="AJ45" s="486"/>
      <c r="AK45" s="486"/>
      <c r="AL45" s="486"/>
      <c r="AM45" s="486"/>
      <c r="AN45" s="91"/>
      <c r="AO45" s="91"/>
      <c r="AP45" s="91"/>
      <c r="AQ45" s="91"/>
      <c r="AR45" s="486" t="str">
        <f>C11</f>
        <v>高崎KⅡ</v>
      </c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527"/>
      <c r="P46" s="527"/>
      <c r="Q46" s="527"/>
      <c r="R46" s="141"/>
      <c r="S46" s="527"/>
      <c r="T46" s="527"/>
      <c r="U46" s="527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高崎KⅡ</v>
      </c>
      <c r="J47" s="490"/>
      <c r="K47" s="490"/>
      <c r="L47" s="490"/>
      <c r="M47" s="490"/>
      <c r="N47" s="490"/>
      <c r="O47" s="527">
        <v>1</v>
      </c>
      <c r="P47" s="527"/>
      <c r="Q47" s="527"/>
      <c r="R47" s="140"/>
      <c r="S47" s="527">
        <v>4</v>
      </c>
      <c r="T47" s="527"/>
      <c r="U47" s="527"/>
      <c r="V47" s="490" t="str">
        <f>C15</f>
        <v>ルーヴェン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 t="str">
        <f>C9</f>
        <v>カブラJSC</v>
      </c>
      <c r="AI47" s="492"/>
      <c r="AJ47" s="492"/>
      <c r="AK47" s="492"/>
      <c r="AL47" s="492"/>
      <c r="AM47" s="492"/>
      <c r="AN47" s="91"/>
      <c r="AO47" s="91"/>
      <c r="AP47" s="91"/>
      <c r="AQ47" s="91"/>
      <c r="AR47" s="490" t="str">
        <f>C13</f>
        <v>PALAISTRA</v>
      </c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527"/>
      <c r="P48" s="527"/>
      <c r="Q48" s="527"/>
      <c r="R48" s="141"/>
      <c r="S48" s="527"/>
      <c r="T48" s="527"/>
      <c r="U48" s="527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PALAISTRA</v>
      </c>
      <c r="J49" s="490"/>
      <c r="K49" s="490"/>
      <c r="L49" s="490"/>
      <c r="M49" s="490"/>
      <c r="N49" s="490"/>
      <c r="O49" s="527">
        <v>0</v>
      </c>
      <c r="P49" s="527"/>
      <c r="Q49" s="527"/>
      <c r="R49" s="140"/>
      <c r="S49" s="527">
        <v>3</v>
      </c>
      <c r="T49" s="527"/>
      <c r="U49" s="527"/>
      <c r="V49" s="490" t="str">
        <f>C17</f>
        <v>箕郷ＦＣ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 t="str">
        <f>C11</f>
        <v>高崎KⅡ</v>
      </c>
      <c r="AI49" s="490"/>
      <c r="AJ49" s="490"/>
      <c r="AK49" s="490"/>
      <c r="AL49" s="490"/>
      <c r="AM49" s="490"/>
      <c r="AN49" s="91"/>
      <c r="AO49" s="91"/>
      <c r="AP49" s="91"/>
      <c r="AQ49" s="91"/>
      <c r="AR49" s="490" t="str">
        <f>C15</f>
        <v>ルーヴェン</v>
      </c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527"/>
      <c r="P50" s="527"/>
      <c r="Q50" s="527"/>
      <c r="R50" s="141"/>
      <c r="S50" s="527"/>
      <c r="T50" s="527"/>
      <c r="U50" s="527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カブラJSC</v>
      </c>
      <c r="J51" s="501"/>
      <c r="K51" s="501"/>
      <c r="L51" s="501"/>
      <c r="M51" s="501"/>
      <c r="N51" s="501"/>
      <c r="O51" s="527">
        <v>0</v>
      </c>
      <c r="P51" s="527"/>
      <c r="Q51" s="527"/>
      <c r="R51" s="140"/>
      <c r="S51" s="527">
        <v>4</v>
      </c>
      <c r="T51" s="527"/>
      <c r="U51" s="527"/>
      <c r="V51" s="486" t="str">
        <f>C15</f>
        <v>ルーヴェン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 t="str">
        <f>C13</f>
        <v>PALAISTRA</v>
      </c>
      <c r="AI51" s="490"/>
      <c r="AJ51" s="490"/>
      <c r="AK51" s="490"/>
      <c r="AL51" s="490"/>
      <c r="AM51" s="490"/>
      <c r="AN51" s="91"/>
      <c r="AO51" s="91"/>
      <c r="AP51" s="91"/>
      <c r="AQ51" s="91"/>
      <c r="AR51" s="486" t="str">
        <f>C17</f>
        <v>箕郷ＦＣ</v>
      </c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527"/>
      <c r="P52" s="527"/>
      <c r="Q52" s="527"/>
      <c r="R52" s="141"/>
      <c r="S52" s="527"/>
      <c r="T52" s="527"/>
      <c r="U52" s="527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高崎KⅡ</v>
      </c>
      <c r="J53" s="490"/>
      <c r="K53" s="490"/>
      <c r="L53" s="490"/>
      <c r="M53" s="490"/>
      <c r="N53" s="490"/>
      <c r="O53" s="527">
        <v>0</v>
      </c>
      <c r="P53" s="527"/>
      <c r="Q53" s="527"/>
      <c r="R53" s="140"/>
      <c r="S53" s="527">
        <v>7</v>
      </c>
      <c r="T53" s="527"/>
      <c r="U53" s="527"/>
      <c r="V53" s="490" t="str">
        <f>C17</f>
        <v>箕郷ＦＣ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 t="str">
        <f>C15</f>
        <v>ルーヴェン</v>
      </c>
      <c r="AI53" s="490"/>
      <c r="AJ53" s="490"/>
      <c r="AK53" s="490"/>
      <c r="AL53" s="490"/>
      <c r="AM53" s="490"/>
      <c r="AN53" s="91"/>
      <c r="AO53" s="91"/>
      <c r="AP53" s="91"/>
      <c r="AQ53" s="91"/>
      <c r="AR53" s="492" t="str">
        <f>C9</f>
        <v>カブラJSC</v>
      </c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527"/>
      <c r="P54" s="527"/>
      <c r="Q54" s="527"/>
      <c r="R54" s="141"/>
      <c r="S54" s="527"/>
      <c r="T54" s="527"/>
      <c r="U54" s="527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 t="s">
        <v>146</v>
      </c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ルーヴェン</v>
      </c>
      <c r="J61" s="490"/>
      <c r="K61" s="490"/>
      <c r="L61" s="490"/>
      <c r="M61" s="490"/>
      <c r="N61" s="490"/>
      <c r="O61" s="491">
        <v>4</v>
      </c>
      <c r="P61" s="491"/>
      <c r="Q61" s="491"/>
      <c r="R61" s="88"/>
      <c r="S61" s="491">
        <v>0</v>
      </c>
      <c r="T61" s="491"/>
      <c r="U61" s="491"/>
      <c r="V61" s="490" t="str">
        <f>C17</f>
        <v>箕郷ＦＣ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 t="str">
        <f>C9</f>
        <v>カブラJSC</v>
      </c>
      <c r="AI61" s="501"/>
      <c r="AJ61" s="501"/>
      <c r="AK61" s="501"/>
      <c r="AL61" s="501"/>
      <c r="AM61" s="501"/>
      <c r="AN61" s="89"/>
      <c r="AO61" s="89"/>
      <c r="AP61" s="89"/>
      <c r="AQ61" s="89"/>
      <c r="AR61" s="490" t="str">
        <f>C11</f>
        <v>高崎KⅡ</v>
      </c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高崎KⅡ</v>
      </c>
      <c r="J63" s="490"/>
      <c r="K63" s="490"/>
      <c r="L63" s="490"/>
      <c r="M63" s="490"/>
      <c r="N63" s="490"/>
      <c r="O63" s="491">
        <v>0</v>
      </c>
      <c r="P63" s="491"/>
      <c r="Q63" s="491"/>
      <c r="R63" s="88"/>
      <c r="S63" s="491">
        <v>14</v>
      </c>
      <c r="T63" s="491"/>
      <c r="U63" s="491"/>
      <c r="V63" s="490" t="str">
        <f>C13</f>
        <v>PALAISTRA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 t="str">
        <f>C15</f>
        <v>ルーヴェン</v>
      </c>
      <c r="AI63" s="486"/>
      <c r="AJ63" s="486"/>
      <c r="AK63" s="486"/>
      <c r="AL63" s="486"/>
      <c r="AM63" s="486"/>
      <c r="AN63" s="89"/>
      <c r="AO63" s="89"/>
      <c r="AP63" s="89"/>
      <c r="AQ63" s="89"/>
      <c r="AR63" s="486" t="str">
        <f>C17</f>
        <v>箕郷ＦＣ</v>
      </c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カブラJSC</v>
      </c>
      <c r="J65" s="501"/>
      <c r="K65" s="501"/>
      <c r="L65" s="501"/>
      <c r="M65" s="501"/>
      <c r="N65" s="501"/>
      <c r="O65" s="491">
        <v>1</v>
      </c>
      <c r="P65" s="491"/>
      <c r="Q65" s="491"/>
      <c r="R65" s="88"/>
      <c r="S65" s="491">
        <v>0</v>
      </c>
      <c r="T65" s="491"/>
      <c r="U65" s="491"/>
      <c r="V65" s="486" t="str">
        <f>C17</f>
        <v>箕郷ＦＣ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 t="str">
        <f>C11</f>
        <v>高崎KⅡ</v>
      </c>
      <c r="AI65" s="490"/>
      <c r="AJ65" s="490"/>
      <c r="AK65" s="490"/>
      <c r="AL65" s="490"/>
      <c r="AM65" s="490"/>
      <c r="AN65" s="89"/>
      <c r="AO65" s="89"/>
      <c r="AP65" s="89"/>
      <c r="AQ65" s="89"/>
      <c r="AR65" s="486" t="str">
        <f>C13</f>
        <v>PALAISTRA</v>
      </c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PALAISTRA</v>
      </c>
      <c r="J67" s="490"/>
      <c r="K67" s="490"/>
      <c r="L67" s="490"/>
      <c r="M67" s="490"/>
      <c r="N67" s="490"/>
      <c r="O67" s="491">
        <v>2</v>
      </c>
      <c r="P67" s="491"/>
      <c r="Q67" s="491"/>
      <c r="R67" s="88"/>
      <c r="S67" s="491">
        <v>1</v>
      </c>
      <c r="T67" s="491"/>
      <c r="U67" s="491"/>
      <c r="V67" s="486" t="str">
        <f>C15</f>
        <v>ルーヴェン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 t="str">
        <f>C17</f>
        <v>箕郷ＦＣ</v>
      </c>
      <c r="AI67" s="490"/>
      <c r="AJ67" s="490"/>
      <c r="AK67" s="490"/>
      <c r="AL67" s="490"/>
      <c r="AM67" s="490"/>
      <c r="AN67" s="89"/>
      <c r="AO67" s="89"/>
      <c r="AP67" s="89"/>
      <c r="AQ67" s="89"/>
      <c r="AR67" s="501" t="str">
        <f>C9</f>
        <v>カブラJSC</v>
      </c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カブラJSC</v>
      </c>
      <c r="J69" s="490"/>
      <c r="K69" s="490"/>
      <c r="L69" s="490"/>
      <c r="M69" s="490"/>
      <c r="N69" s="490"/>
      <c r="O69" s="491">
        <v>2</v>
      </c>
      <c r="P69" s="491"/>
      <c r="Q69" s="491"/>
      <c r="R69" s="88"/>
      <c r="S69" s="491">
        <v>2</v>
      </c>
      <c r="T69" s="491"/>
      <c r="U69" s="491"/>
      <c r="V69" s="486" t="str">
        <f>C11</f>
        <v>高崎KⅡ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 t="str">
        <f>C13</f>
        <v>PALAISTRA</v>
      </c>
      <c r="AI69" s="486"/>
      <c r="AJ69" s="486"/>
      <c r="AK69" s="486"/>
      <c r="AL69" s="486"/>
      <c r="AM69" s="486"/>
      <c r="AN69" s="89"/>
      <c r="AO69" s="89"/>
      <c r="AP69" s="89"/>
      <c r="AQ69" s="89"/>
      <c r="AR69" s="486" t="str">
        <f>C15</f>
        <v>ルーヴェン</v>
      </c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6"/>
  <conditionalFormatting sqref="O55:Q56">
    <cfRule type="expression" dxfId="187" priority="113" stopIfTrue="1">
      <formula>O55&gt;S55</formula>
    </cfRule>
    <cfRule type="expression" dxfId="186" priority="114" stopIfTrue="1">
      <formula>O55=S55</formula>
    </cfRule>
  </conditionalFormatting>
  <conditionalFormatting sqref="S55:U56">
    <cfRule type="expression" dxfId="185" priority="111" stopIfTrue="1">
      <formula>S55&gt;O55</formula>
    </cfRule>
    <cfRule type="expression" dxfId="184" priority="112" stopIfTrue="1">
      <formula>S55=O55</formula>
    </cfRule>
  </conditionalFormatting>
  <conditionalFormatting sqref="O55:Q56">
    <cfRule type="expression" dxfId="183" priority="109" stopIfTrue="1">
      <formula>O55&gt;S55</formula>
    </cfRule>
    <cfRule type="expression" dxfId="182" priority="110" stopIfTrue="1">
      <formula>O55=S55</formula>
    </cfRule>
  </conditionalFormatting>
  <conditionalFormatting sqref="S55:U56">
    <cfRule type="expression" dxfId="181" priority="107" stopIfTrue="1">
      <formula>S55&gt;O55</formula>
    </cfRule>
    <cfRule type="expression" dxfId="180" priority="108" stopIfTrue="1">
      <formula>S55=O55</formula>
    </cfRule>
  </conditionalFormatting>
  <conditionalFormatting sqref="O57:Q58">
    <cfRule type="expression" dxfId="179" priority="105" stopIfTrue="1">
      <formula>O57&gt;S57</formula>
    </cfRule>
    <cfRule type="expression" dxfId="178" priority="106" stopIfTrue="1">
      <formula>O57=S57</formula>
    </cfRule>
  </conditionalFormatting>
  <conditionalFormatting sqref="S57:U58">
    <cfRule type="expression" dxfId="177" priority="103" stopIfTrue="1">
      <formula>S57&gt;O57</formula>
    </cfRule>
    <cfRule type="expression" dxfId="176" priority="104" stopIfTrue="1">
      <formula>S57=O57</formula>
    </cfRule>
  </conditionalFormatting>
  <conditionalFormatting sqref="O57:Q58">
    <cfRule type="expression" dxfId="175" priority="101" stopIfTrue="1">
      <formula>O57&gt;S57</formula>
    </cfRule>
    <cfRule type="expression" dxfId="174" priority="102" stopIfTrue="1">
      <formula>O57=S57</formula>
    </cfRule>
  </conditionalFormatting>
  <conditionalFormatting sqref="S57:U58">
    <cfRule type="expression" dxfId="173" priority="99" stopIfTrue="1">
      <formula>S57&gt;O57</formula>
    </cfRule>
    <cfRule type="expression" dxfId="172" priority="100" stopIfTrue="1">
      <formula>S57=O57</formula>
    </cfRule>
  </conditionalFormatting>
  <conditionalFormatting sqref="O71:Q72">
    <cfRule type="expression" dxfId="171" priority="97" stopIfTrue="1">
      <formula>O71&gt;S71</formula>
    </cfRule>
    <cfRule type="expression" dxfId="170" priority="98" stopIfTrue="1">
      <formula>O71=S71</formula>
    </cfRule>
  </conditionalFormatting>
  <conditionalFormatting sqref="S71:U72">
    <cfRule type="expression" dxfId="169" priority="95" stopIfTrue="1">
      <formula>S71&gt;O71</formula>
    </cfRule>
    <cfRule type="expression" dxfId="168" priority="96" stopIfTrue="1">
      <formula>S71=O71</formula>
    </cfRule>
  </conditionalFormatting>
  <conditionalFormatting sqref="O71:Q72">
    <cfRule type="expression" dxfId="167" priority="93" stopIfTrue="1">
      <formula>O71&gt;S71</formula>
    </cfRule>
    <cfRule type="expression" dxfId="166" priority="94" stopIfTrue="1">
      <formula>O71=S71</formula>
    </cfRule>
  </conditionalFormatting>
  <conditionalFormatting sqref="S71:U72">
    <cfRule type="expression" dxfId="165" priority="91" stopIfTrue="1">
      <formula>S71&gt;O71</formula>
    </cfRule>
    <cfRule type="expression" dxfId="164" priority="92" stopIfTrue="1">
      <formula>S71=O71</formula>
    </cfRule>
  </conditionalFormatting>
  <conditionalFormatting sqref="O73:Q74">
    <cfRule type="expression" dxfId="163" priority="89" stopIfTrue="1">
      <formula>O73&gt;S73</formula>
    </cfRule>
    <cfRule type="expression" dxfId="162" priority="90" stopIfTrue="1">
      <formula>O73=S73</formula>
    </cfRule>
  </conditionalFormatting>
  <conditionalFormatting sqref="S73:U74">
    <cfRule type="expression" dxfId="161" priority="87" stopIfTrue="1">
      <formula>S73&gt;O73</formula>
    </cfRule>
    <cfRule type="expression" dxfId="160" priority="88" stopIfTrue="1">
      <formula>S73=O73</formula>
    </cfRule>
  </conditionalFormatting>
  <conditionalFormatting sqref="O73:Q74">
    <cfRule type="expression" dxfId="159" priority="85" stopIfTrue="1">
      <formula>O73&gt;S73</formula>
    </cfRule>
    <cfRule type="expression" dxfId="158" priority="86" stopIfTrue="1">
      <formula>O73=S73</formula>
    </cfRule>
  </conditionalFormatting>
  <conditionalFormatting sqref="S73:U74">
    <cfRule type="expression" dxfId="157" priority="83" stopIfTrue="1">
      <formula>S73&gt;O73</formula>
    </cfRule>
    <cfRule type="expression" dxfId="156" priority="84" stopIfTrue="1">
      <formula>S73=O73</formula>
    </cfRule>
  </conditionalFormatting>
  <conditionalFormatting sqref="E28">
    <cfRule type="expression" dxfId="155" priority="82" stopIfTrue="1">
      <formula>E28=FALSE</formula>
    </cfRule>
  </conditionalFormatting>
  <conditionalFormatting sqref="E28">
    <cfRule type="expression" dxfId="154" priority="81" stopIfTrue="1">
      <formula>E28=FALSE</formula>
    </cfRule>
  </conditionalFormatting>
  <conditionalFormatting sqref="O61:Q62">
    <cfRule type="expression" dxfId="153" priority="39" stopIfTrue="1">
      <formula>O61&gt;S61</formula>
    </cfRule>
    <cfRule type="expression" dxfId="152" priority="40" stopIfTrue="1">
      <formula>O61=S61</formula>
    </cfRule>
  </conditionalFormatting>
  <conditionalFormatting sqref="S61:U62">
    <cfRule type="expression" dxfId="151" priority="37" stopIfTrue="1">
      <formula>S61&gt;O61</formula>
    </cfRule>
    <cfRule type="expression" dxfId="150" priority="38" stopIfTrue="1">
      <formula>S61=O61</formula>
    </cfRule>
  </conditionalFormatting>
  <conditionalFormatting sqref="O61:Q62">
    <cfRule type="expression" dxfId="149" priority="35" stopIfTrue="1">
      <formula>O61&gt;S61</formula>
    </cfRule>
    <cfRule type="expression" dxfId="148" priority="36" stopIfTrue="1">
      <formula>O61=S61</formula>
    </cfRule>
  </conditionalFormatting>
  <conditionalFormatting sqref="S61:U62">
    <cfRule type="expression" dxfId="147" priority="33" stopIfTrue="1">
      <formula>S61&gt;O61</formula>
    </cfRule>
    <cfRule type="expression" dxfId="146" priority="34" stopIfTrue="1">
      <formula>S61=O61</formula>
    </cfRule>
  </conditionalFormatting>
  <conditionalFormatting sqref="O63:Q64">
    <cfRule type="expression" dxfId="145" priority="31" stopIfTrue="1">
      <formula>O63&gt;S63</formula>
    </cfRule>
    <cfRule type="expression" dxfId="144" priority="32" stopIfTrue="1">
      <formula>O63=S63</formula>
    </cfRule>
  </conditionalFormatting>
  <conditionalFormatting sqref="S63:U64">
    <cfRule type="expression" dxfId="143" priority="29" stopIfTrue="1">
      <formula>S63&gt;O63</formula>
    </cfRule>
    <cfRule type="expression" dxfId="142" priority="30" stopIfTrue="1">
      <formula>S63=O63</formula>
    </cfRule>
  </conditionalFormatting>
  <conditionalFormatting sqref="O63:Q64">
    <cfRule type="expression" dxfId="141" priority="27" stopIfTrue="1">
      <formula>O63&gt;S63</formula>
    </cfRule>
    <cfRule type="expression" dxfId="140" priority="28" stopIfTrue="1">
      <formula>O63=S63</formula>
    </cfRule>
  </conditionalFormatting>
  <conditionalFormatting sqref="S63:U64">
    <cfRule type="expression" dxfId="139" priority="25" stopIfTrue="1">
      <formula>S63&gt;O63</formula>
    </cfRule>
    <cfRule type="expression" dxfId="138" priority="26" stopIfTrue="1">
      <formula>S63=O63</formula>
    </cfRule>
  </conditionalFormatting>
  <conditionalFormatting sqref="O65:Q66">
    <cfRule type="expression" dxfId="137" priority="23" stopIfTrue="1">
      <formula>O65&gt;S65</formula>
    </cfRule>
    <cfRule type="expression" dxfId="136" priority="24" stopIfTrue="1">
      <formula>O65=S65</formula>
    </cfRule>
  </conditionalFormatting>
  <conditionalFormatting sqref="S65:U66">
    <cfRule type="expression" dxfId="135" priority="21" stopIfTrue="1">
      <formula>S65&gt;O65</formula>
    </cfRule>
    <cfRule type="expression" dxfId="134" priority="22" stopIfTrue="1">
      <formula>S65=O65</formula>
    </cfRule>
  </conditionalFormatting>
  <conditionalFormatting sqref="O65:Q66">
    <cfRule type="expression" dxfId="133" priority="19" stopIfTrue="1">
      <formula>O65&gt;S65</formula>
    </cfRule>
    <cfRule type="expression" dxfId="132" priority="20" stopIfTrue="1">
      <formula>O65=S65</formula>
    </cfRule>
  </conditionalFormatting>
  <conditionalFormatting sqref="S65:U66">
    <cfRule type="expression" dxfId="131" priority="17" stopIfTrue="1">
      <formula>S65&gt;O65</formula>
    </cfRule>
    <cfRule type="expression" dxfId="130" priority="18" stopIfTrue="1">
      <formula>S65=O65</formula>
    </cfRule>
  </conditionalFormatting>
  <conditionalFormatting sqref="O67:Q68">
    <cfRule type="expression" dxfId="129" priority="15" stopIfTrue="1">
      <formula>O67&gt;S67</formula>
    </cfRule>
    <cfRule type="expression" dxfId="128" priority="16" stopIfTrue="1">
      <formula>O67=S67</formula>
    </cfRule>
  </conditionalFormatting>
  <conditionalFormatting sqref="S67:U68">
    <cfRule type="expression" dxfId="127" priority="13" stopIfTrue="1">
      <formula>S67&gt;O67</formula>
    </cfRule>
    <cfRule type="expression" dxfId="126" priority="14" stopIfTrue="1">
      <formula>S67=O67</formula>
    </cfRule>
  </conditionalFormatting>
  <conditionalFormatting sqref="O67:Q68">
    <cfRule type="expression" dxfId="125" priority="11" stopIfTrue="1">
      <formula>O67&gt;S67</formula>
    </cfRule>
    <cfRule type="expression" dxfId="124" priority="12" stopIfTrue="1">
      <formula>O67=S67</formula>
    </cfRule>
  </conditionalFormatting>
  <conditionalFormatting sqref="S67:U68">
    <cfRule type="expression" dxfId="123" priority="9" stopIfTrue="1">
      <formula>S67&gt;O67</formula>
    </cfRule>
    <cfRule type="expression" dxfId="122" priority="10" stopIfTrue="1">
      <formula>S67=O67</formula>
    </cfRule>
  </conditionalFormatting>
  <conditionalFormatting sqref="O69:Q70">
    <cfRule type="expression" dxfId="121" priority="7" stopIfTrue="1">
      <formula>O69&gt;S69</formula>
    </cfRule>
    <cfRule type="expression" dxfId="120" priority="8" stopIfTrue="1">
      <formula>O69=S69</formula>
    </cfRule>
  </conditionalFormatting>
  <conditionalFormatting sqref="S69:U70">
    <cfRule type="expression" dxfId="119" priority="5" stopIfTrue="1">
      <formula>S69&gt;O69</formula>
    </cfRule>
    <cfRule type="expression" dxfId="118" priority="6" stopIfTrue="1">
      <formula>S69=O69</formula>
    </cfRule>
  </conditionalFormatting>
  <conditionalFormatting sqref="O69:Q70">
    <cfRule type="expression" dxfId="117" priority="3" stopIfTrue="1">
      <formula>O69&gt;S69</formula>
    </cfRule>
    <cfRule type="expression" dxfId="116" priority="4" stopIfTrue="1">
      <formula>O69=S69</formula>
    </cfRule>
  </conditionalFormatting>
  <conditionalFormatting sqref="S69:U70">
    <cfRule type="expression" dxfId="115" priority="1" stopIfTrue="1">
      <formula>S69&gt;O69</formula>
    </cfRule>
    <cfRule type="expression" dxfId="114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J10"/>
  <sheetViews>
    <sheetView workbookViewId="0"/>
  </sheetViews>
  <sheetFormatPr defaultRowHeight="18.75"/>
  <cols>
    <col min="1" max="3" width="9" style="125"/>
    <col min="4" max="4" width="17.75" style="125" customWidth="1"/>
    <col min="5" max="5" width="29.25" style="125" customWidth="1"/>
    <col min="6" max="6" width="19.625" style="125" customWidth="1"/>
    <col min="7" max="9" width="12.625" style="125" customWidth="1"/>
    <col min="10" max="10" width="10.625" style="125" customWidth="1"/>
    <col min="11" max="11" width="14" style="125" customWidth="1"/>
    <col min="12" max="16384" width="9" style="125"/>
  </cols>
  <sheetData>
    <row r="1" spans="4:36" ht="24">
      <c r="D1" s="528" t="s">
        <v>167</v>
      </c>
      <c r="E1" s="528"/>
      <c r="F1" s="528"/>
      <c r="G1" s="528"/>
      <c r="H1" s="528"/>
      <c r="I1" s="528"/>
      <c r="J1" s="528"/>
    </row>
    <row r="2" spans="4:36" ht="19.5" thickBot="1"/>
    <row r="3" spans="4:36" ht="19.5" thickBot="1">
      <c r="D3" s="126" t="s">
        <v>0</v>
      </c>
      <c r="E3" s="127" t="s">
        <v>179</v>
      </c>
      <c r="F3" s="127" t="s">
        <v>168</v>
      </c>
      <c r="G3" s="127" t="s">
        <v>169</v>
      </c>
      <c r="H3" s="127" t="s">
        <v>180</v>
      </c>
      <c r="I3" s="127" t="s">
        <v>170</v>
      </c>
      <c r="J3" s="128" t="s">
        <v>171</v>
      </c>
    </row>
    <row r="4" spans="4:36">
      <c r="D4" s="144" t="s">
        <v>172</v>
      </c>
      <c r="E4" s="145" t="str">
        <f>組合表!C15</f>
        <v>六郷SC</v>
      </c>
      <c r="F4" s="146">
        <v>6</v>
      </c>
      <c r="G4" s="146">
        <v>18</v>
      </c>
      <c r="H4" s="146">
        <v>11</v>
      </c>
      <c r="I4" s="147">
        <f>G4-H4</f>
        <v>7</v>
      </c>
      <c r="J4" s="148">
        <v>2</v>
      </c>
      <c r="R4" s="125">
        <v>6</v>
      </c>
      <c r="U4" s="125" t="s">
        <v>42</v>
      </c>
      <c r="X4" s="125">
        <v>13</v>
      </c>
      <c r="AA4" s="125" t="s">
        <v>20</v>
      </c>
      <c r="AD4" s="125">
        <v>9</v>
      </c>
      <c r="AG4" s="125" t="s">
        <v>43</v>
      </c>
      <c r="AJ4" s="125">
        <v>4</v>
      </c>
    </row>
    <row r="5" spans="4:36">
      <c r="D5" s="149" t="s">
        <v>173</v>
      </c>
      <c r="E5" s="150" t="str">
        <f>組合表!D17</f>
        <v>中居キッカーズ</v>
      </c>
      <c r="F5" s="147">
        <v>7</v>
      </c>
      <c r="G5" s="147">
        <v>24</v>
      </c>
      <c r="H5" s="147">
        <v>4</v>
      </c>
      <c r="I5" s="147">
        <f>G5-H5</f>
        <v>20</v>
      </c>
      <c r="J5" s="151">
        <v>1</v>
      </c>
    </row>
    <row r="6" spans="4:36">
      <c r="D6" s="129" t="s">
        <v>174</v>
      </c>
      <c r="E6" s="132" t="str">
        <f>組合表!E11</f>
        <v>北スポーツ</v>
      </c>
      <c r="F6" s="130">
        <v>6</v>
      </c>
      <c r="G6" s="130">
        <v>14</v>
      </c>
      <c r="H6" s="130">
        <v>16</v>
      </c>
      <c r="I6" s="130">
        <f t="shared" ref="I6:I10" si="0">G6-H6</f>
        <v>-2</v>
      </c>
      <c r="J6" s="131"/>
    </row>
    <row r="7" spans="4:36">
      <c r="D7" s="129" t="s">
        <v>175</v>
      </c>
      <c r="E7" s="132" t="s">
        <v>183</v>
      </c>
      <c r="F7" s="130">
        <v>6</v>
      </c>
      <c r="G7" s="130">
        <v>4</v>
      </c>
      <c r="H7" s="130">
        <v>11</v>
      </c>
      <c r="I7" s="130">
        <f t="shared" si="0"/>
        <v>-7</v>
      </c>
      <c r="J7" s="131"/>
    </row>
    <row r="8" spans="4:36">
      <c r="D8" s="129" t="s">
        <v>176</v>
      </c>
      <c r="E8" s="130" t="s">
        <v>184</v>
      </c>
      <c r="F8" s="130">
        <v>5</v>
      </c>
      <c r="G8" s="130">
        <v>12</v>
      </c>
      <c r="H8" s="130">
        <v>10</v>
      </c>
      <c r="I8" s="130">
        <f t="shared" si="0"/>
        <v>2</v>
      </c>
      <c r="J8" s="131"/>
    </row>
    <row r="9" spans="4:36">
      <c r="D9" s="133" t="s">
        <v>177</v>
      </c>
      <c r="E9" s="143" t="str">
        <f>組合表!D27</f>
        <v>安中SC</v>
      </c>
      <c r="F9" s="134">
        <v>6</v>
      </c>
      <c r="G9" s="134">
        <v>11</v>
      </c>
      <c r="H9" s="134">
        <v>6</v>
      </c>
      <c r="I9" s="130">
        <f t="shared" si="0"/>
        <v>5</v>
      </c>
      <c r="J9" s="135"/>
    </row>
    <row r="10" spans="4:36" ht="19.5" thickBot="1">
      <c r="D10" s="136" t="s">
        <v>178</v>
      </c>
      <c r="E10" s="137" t="s">
        <v>185</v>
      </c>
      <c r="F10" s="138">
        <v>6</v>
      </c>
      <c r="G10" s="138">
        <v>10</v>
      </c>
      <c r="H10" s="138">
        <v>5</v>
      </c>
      <c r="I10" s="130">
        <f t="shared" si="0"/>
        <v>5</v>
      </c>
      <c r="J10" s="139"/>
    </row>
  </sheetData>
  <mergeCells count="1">
    <mergeCell ref="D1:J1"/>
  </mergeCells>
  <phoneticPr fontId="2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2" sqref="B2"/>
    </sheetView>
  </sheetViews>
  <sheetFormatPr defaultColWidth="1.875" defaultRowHeight="13.5"/>
  <cols>
    <col min="1" max="1" width="1" style="72" customWidth="1"/>
    <col min="2" max="42" width="1.875" style="72" customWidth="1"/>
    <col min="43" max="48" width="2" style="72" customWidth="1"/>
    <col min="49" max="49" width="1.875" style="72" customWidth="1"/>
    <col min="50" max="50" width="1.5" style="72" customWidth="1"/>
    <col min="51" max="51" width="1.875" style="72" customWidth="1"/>
    <col min="52" max="53" width="2.125" style="72" customWidth="1"/>
    <col min="54" max="54" width="0.75" style="72" customWidth="1"/>
    <col min="55" max="55" width="1.875" style="72" customWidth="1"/>
    <col min="56" max="57" width="4.125" style="72" customWidth="1"/>
    <col min="58" max="58" width="9.75" style="72" customWidth="1"/>
    <col min="59" max="59" width="1.875" style="72" customWidth="1"/>
    <col min="60" max="60" width="3.375" style="72" customWidth="1"/>
    <col min="61" max="63" width="9.75" style="72" customWidth="1"/>
    <col min="64" max="64" width="8.375" style="72" customWidth="1"/>
    <col min="65" max="256" width="1.875" style="72"/>
    <col min="257" max="257" width="1" style="72" customWidth="1"/>
    <col min="258" max="298" width="1.875" style="72" customWidth="1"/>
    <col min="299" max="304" width="2" style="72" customWidth="1"/>
    <col min="305" max="305" width="1.875" style="72" customWidth="1"/>
    <col min="306" max="306" width="1.5" style="72" customWidth="1"/>
    <col min="307" max="307" width="1.875" style="72" customWidth="1"/>
    <col min="308" max="309" width="2.125" style="72" customWidth="1"/>
    <col min="310" max="310" width="0.75" style="72" customWidth="1"/>
    <col min="311" max="311" width="1.875" style="72" customWidth="1"/>
    <col min="312" max="313" width="4.125" style="72" customWidth="1"/>
    <col min="314" max="314" width="9.75" style="72" customWidth="1"/>
    <col min="315" max="315" width="1.875" style="72" customWidth="1"/>
    <col min="316" max="316" width="3.375" style="72" customWidth="1"/>
    <col min="317" max="319" width="9.75" style="72" customWidth="1"/>
    <col min="320" max="320" width="8.375" style="72" customWidth="1"/>
    <col min="321" max="512" width="1.875" style="72"/>
    <col min="513" max="513" width="1" style="72" customWidth="1"/>
    <col min="514" max="554" width="1.875" style="72" customWidth="1"/>
    <col min="555" max="560" width="2" style="72" customWidth="1"/>
    <col min="561" max="561" width="1.875" style="72" customWidth="1"/>
    <col min="562" max="562" width="1.5" style="72" customWidth="1"/>
    <col min="563" max="563" width="1.875" style="72" customWidth="1"/>
    <col min="564" max="565" width="2.125" style="72" customWidth="1"/>
    <col min="566" max="566" width="0.75" style="72" customWidth="1"/>
    <col min="567" max="567" width="1.875" style="72" customWidth="1"/>
    <col min="568" max="569" width="4.125" style="72" customWidth="1"/>
    <col min="570" max="570" width="9.75" style="72" customWidth="1"/>
    <col min="571" max="571" width="1.875" style="72" customWidth="1"/>
    <col min="572" max="572" width="3.375" style="72" customWidth="1"/>
    <col min="573" max="575" width="9.75" style="72" customWidth="1"/>
    <col min="576" max="576" width="8.375" style="72" customWidth="1"/>
    <col min="577" max="768" width="1.875" style="72"/>
    <col min="769" max="769" width="1" style="72" customWidth="1"/>
    <col min="770" max="810" width="1.875" style="72" customWidth="1"/>
    <col min="811" max="816" width="2" style="72" customWidth="1"/>
    <col min="817" max="817" width="1.875" style="72" customWidth="1"/>
    <col min="818" max="818" width="1.5" style="72" customWidth="1"/>
    <col min="819" max="819" width="1.875" style="72" customWidth="1"/>
    <col min="820" max="821" width="2.125" style="72" customWidth="1"/>
    <col min="822" max="822" width="0.75" style="72" customWidth="1"/>
    <col min="823" max="823" width="1.875" style="72" customWidth="1"/>
    <col min="824" max="825" width="4.125" style="72" customWidth="1"/>
    <col min="826" max="826" width="9.75" style="72" customWidth="1"/>
    <col min="827" max="827" width="1.875" style="72" customWidth="1"/>
    <col min="828" max="828" width="3.375" style="72" customWidth="1"/>
    <col min="829" max="831" width="9.75" style="72" customWidth="1"/>
    <col min="832" max="832" width="8.375" style="72" customWidth="1"/>
    <col min="833" max="1024" width="1.875" style="72"/>
    <col min="1025" max="1025" width="1" style="72" customWidth="1"/>
    <col min="1026" max="1066" width="1.875" style="72" customWidth="1"/>
    <col min="1067" max="1072" width="2" style="72" customWidth="1"/>
    <col min="1073" max="1073" width="1.875" style="72" customWidth="1"/>
    <col min="1074" max="1074" width="1.5" style="72" customWidth="1"/>
    <col min="1075" max="1075" width="1.875" style="72" customWidth="1"/>
    <col min="1076" max="1077" width="2.125" style="72" customWidth="1"/>
    <col min="1078" max="1078" width="0.75" style="72" customWidth="1"/>
    <col min="1079" max="1079" width="1.875" style="72" customWidth="1"/>
    <col min="1080" max="1081" width="4.125" style="72" customWidth="1"/>
    <col min="1082" max="1082" width="9.75" style="72" customWidth="1"/>
    <col min="1083" max="1083" width="1.875" style="72" customWidth="1"/>
    <col min="1084" max="1084" width="3.375" style="72" customWidth="1"/>
    <col min="1085" max="1087" width="9.75" style="72" customWidth="1"/>
    <col min="1088" max="1088" width="8.375" style="72" customWidth="1"/>
    <col min="1089" max="1280" width="1.875" style="72"/>
    <col min="1281" max="1281" width="1" style="72" customWidth="1"/>
    <col min="1282" max="1322" width="1.875" style="72" customWidth="1"/>
    <col min="1323" max="1328" width="2" style="72" customWidth="1"/>
    <col min="1329" max="1329" width="1.875" style="72" customWidth="1"/>
    <col min="1330" max="1330" width="1.5" style="72" customWidth="1"/>
    <col min="1331" max="1331" width="1.875" style="72" customWidth="1"/>
    <col min="1332" max="1333" width="2.125" style="72" customWidth="1"/>
    <col min="1334" max="1334" width="0.75" style="72" customWidth="1"/>
    <col min="1335" max="1335" width="1.875" style="72" customWidth="1"/>
    <col min="1336" max="1337" width="4.125" style="72" customWidth="1"/>
    <col min="1338" max="1338" width="9.75" style="72" customWidth="1"/>
    <col min="1339" max="1339" width="1.875" style="72" customWidth="1"/>
    <col min="1340" max="1340" width="3.375" style="72" customWidth="1"/>
    <col min="1341" max="1343" width="9.75" style="72" customWidth="1"/>
    <col min="1344" max="1344" width="8.375" style="72" customWidth="1"/>
    <col min="1345" max="1536" width="1.875" style="72"/>
    <col min="1537" max="1537" width="1" style="72" customWidth="1"/>
    <col min="1538" max="1578" width="1.875" style="72" customWidth="1"/>
    <col min="1579" max="1584" width="2" style="72" customWidth="1"/>
    <col min="1585" max="1585" width="1.875" style="72" customWidth="1"/>
    <col min="1586" max="1586" width="1.5" style="72" customWidth="1"/>
    <col min="1587" max="1587" width="1.875" style="72" customWidth="1"/>
    <col min="1588" max="1589" width="2.125" style="72" customWidth="1"/>
    <col min="1590" max="1590" width="0.75" style="72" customWidth="1"/>
    <col min="1591" max="1591" width="1.875" style="72" customWidth="1"/>
    <col min="1592" max="1593" width="4.125" style="72" customWidth="1"/>
    <col min="1594" max="1594" width="9.75" style="72" customWidth="1"/>
    <col min="1595" max="1595" width="1.875" style="72" customWidth="1"/>
    <col min="1596" max="1596" width="3.375" style="72" customWidth="1"/>
    <col min="1597" max="1599" width="9.75" style="72" customWidth="1"/>
    <col min="1600" max="1600" width="8.375" style="72" customWidth="1"/>
    <col min="1601" max="1792" width="1.875" style="72"/>
    <col min="1793" max="1793" width="1" style="72" customWidth="1"/>
    <col min="1794" max="1834" width="1.875" style="72" customWidth="1"/>
    <col min="1835" max="1840" width="2" style="72" customWidth="1"/>
    <col min="1841" max="1841" width="1.875" style="72" customWidth="1"/>
    <col min="1842" max="1842" width="1.5" style="72" customWidth="1"/>
    <col min="1843" max="1843" width="1.875" style="72" customWidth="1"/>
    <col min="1844" max="1845" width="2.125" style="72" customWidth="1"/>
    <col min="1846" max="1846" width="0.75" style="72" customWidth="1"/>
    <col min="1847" max="1847" width="1.875" style="72" customWidth="1"/>
    <col min="1848" max="1849" width="4.125" style="72" customWidth="1"/>
    <col min="1850" max="1850" width="9.75" style="72" customWidth="1"/>
    <col min="1851" max="1851" width="1.875" style="72" customWidth="1"/>
    <col min="1852" max="1852" width="3.375" style="72" customWidth="1"/>
    <col min="1853" max="1855" width="9.75" style="72" customWidth="1"/>
    <col min="1856" max="1856" width="8.375" style="72" customWidth="1"/>
    <col min="1857" max="2048" width="1.875" style="72"/>
    <col min="2049" max="2049" width="1" style="72" customWidth="1"/>
    <col min="2050" max="2090" width="1.875" style="72" customWidth="1"/>
    <col min="2091" max="2096" width="2" style="72" customWidth="1"/>
    <col min="2097" max="2097" width="1.875" style="72" customWidth="1"/>
    <col min="2098" max="2098" width="1.5" style="72" customWidth="1"/>
    <col min="2099" max="2099" width="1.875" style="72" customWidth="1"/>
    <col min="2100" max="2101" width="2.125" style="72" customWidth="1"/>
    <col min="2102" max="2102" width="0.75" style="72" customWidth="1"/>
    <col min="2103" max="2103" width="1.875" style="72" customWidth="1"/>
    <col min="2104" max="2105" width="4.125" style="72" customWidth="1"/>
    <col min="2106" max="2106" width="9.75" style="72" customWidth="1"/>
    <col min="2107" max="2107" width="1.875" style="72" customWidth="1"/>
    <col min="2108" max="2108" width="3.375" style="72" customWidth="1"/>
    <col min="2109" max="2111" width="9.75" style="72" customWidth="1"/>
    <col min="2112" max="2112" width="8.375" style="72" customWidth="1"/>
    <col min="2113" max="2304" width="1.875" style="72"/>
    <col min="2305" max="2305" width="1" style="72" customWidth="1"/>
    <col min="2306" max="2346" width="1.875" style="72" customWidth="1"/>
    <col min="2347" max="2352" width="2" style="72" customWidth="1"/>
    <col min="2353" max="2353" width="1.875" style="72" customWidth="1"/>
    <col min="2354" max="2354" width="1.5" style="72" customWidth="1"/>
    <col min="2355" max="2355" width="1.875" style="72" customWidth="1"/>
    <col min="2356" max="2357" width="2.125" style="72" customWidth="1"/>
    <col min="2358" max="2358" width="0.75" style="72" customWidth="1"/>
    <col min="2359" max="2359" width="1.875" style="72" customWidth="1"/>
    <col min="2360" max="2361" width="4.125" style="72" customWidth="1"/>
    <col min="2362" max="2362" width="9.75" style="72" customWidth="1"/>
    <col min="2363" max="2363" width="1.875" style="72" customWidth="1"/>
    <col min="2364" max="2364" width="3.375" style="72" customWidth="1"/>
    <col min="2365" max="2367" width="9.75" style="72" customWidth="1"/>
    <col min="2368" max="2368" width="8.375" style="72" customWidth="1"/>
    <col min="2369" max="2560" width="1.875" style="72"/>
    <col min="2561" max="2561" width="1" style="72" customWidth="1"/>
    <col min="2562" max="2602" width="1.875" style="72" customWidth="1"/>
    <col min="2603" max="2608" width="2" style="72" customWidth="1"/>
    <col min="2609" max="2609" width="1.875" style="72" customWidth="1"/>
    <col min="2610" max="2610" width="1.5" style="72" customWidth="1"/>
    <col min="2611" max="2611" width="1.875" style="72" customWidth="1"/>
    <col min="2612" max="2613" width="2.125" style="72" customWidth="1"/>
    <col min="2614" max="2614" width="0.75" style="72" customWidth="1"/>
    <col min="2615" max="2615" width="1.875" style="72" customWidth="1"/>
    <col min="2616" max="2617" width="4.125" style="72" customWidth="1"/>
    <col min="2618" max="2618" width="9.75" style="72" customWidth="1"/>
    <col min="2619" max="2619" width="1.875" style="72" customWidth="1"/>
    <col min="2620" max="2620" width="3.375" style="72" customWidth="1"/>
    <col min="2621" max="2623" width="9.75" style="72" customWidth="1"/>
    <col min="2624" max="2624" width="8.375" style="72" customWidth="1"/>
    <col min="2625" max="2816" width="1.875" style="72"/>
    <col min="2817" max="2817" width="1" style="72" customWidth="1"/>
    <col min="2818" max="2858" width="1.875" style="72" customWidth="1"/>
    <col min="2859" max="2864" width="2" style="72" customWidth="1"/>
    <col min="2865" max="2865" width="1.875" style="72" customWidth="1"/>
    <col min="2866" max="2866" width="1.5" style="72" customWidth="1"/>
    <col min="2867" max="2867" width="1.875" style="72" customWidth="1"/>
    <col min="2868" max="2869" width="2.125" style="72" customWidth="1"/>
    <col min="2870" max="2870" width="0.75" style="72" customWidth="1"/>
    <col min="2871" max="2871" width="1.875" style="72" customWidth="1"/>
    <col min="2872" max="2873" width="4.125" style="72" customWidth="1"/>
    <col min="2874" max="2874" width="9.75" style="72" customWidth="1"/>
    <col min="2875" max="2875" width="1.875" style="72" customWidth="1"/>
    <col min="2876" max="2876" width="3.375" style="72" customWidth="1"/>
    <col min="2877" max="2879" width="9.75" style="72" customWidth="1"/>
    <col min="2880" max="2880" width="8.375" style="72" customWidth="1"/>
    <col min="2881" max="3072" width="1.875" style="72"/>
    <col min="3073" max="3073" width="1" style="72" customWidth="1"/>
    <col min="3074" max="3114" width="1.875" style="72" customWidth="1"/>
    <col min="3115" max="3120" width="2" style="72" customWidth="1"/>
    <col min="3121" max="3121" width="1.875" style="72" customWidth="1"/>
    <col min="3122" max="3122" width="1.5" style="72" customWidth="1"/>
    <col min="3123" max="3123" width="1.875" style="72" customWidth="1"/>
    <col min="3124" max="3125" width="2.125" style="72" customWidth="1"/>
    <col min="3126" max="3126" width="0.75" style="72" customWidth="1"/>
    <col min="3127" max="3127" width="1.875" style="72" customWidth="1"/>
    <col min="3128" max="3129" width="4.125" style="72" customWidth="1"/>
    <col min="3130" max="3130" width="9.75" style="72" customWidth="1"/>
    <col min="3131" max="3131" width="1.875" style="72" customWidth="1"/>
    <col min="3132" max="3132" width="3.375" style="72" customWidth="1"/>
    <col min="3133" max="3135" width="9.75" style="72" customWidth="1"/>
    <col min="3136" max="3136" width="8.375" style="72" customWidth="1"/>
    <col min="3137" max="3328" width="1.875" style="72"/>
    <col min="3329" max="3329" width="1" style="72" customWidth="1"/>
    <col min="3330" max="3370" width="1.875" style="72" customWidth="1"/>
    <col min="3371" max="3376" width="2" style="72" customWidth="1"/>
    <col min="3377" max="3377" width="1.875" style="72" customWidth="1"/>
    <col min="3378" max="3378" width="1.5" style="72" customWidth="1"/>
    <col min="3379" max="3379" width="1.875" style="72" customWidth="1"/>
    <col min="3380" max="3381" width="2.125" style="72" customWidth="1"/>
    <col min="3382" max="3382" width="0.75" style="72" customWidth="1"/>
    <col min="3383" max="3383" width="1.875" style="72" customWidth="1"/>
    <col min="3384" max="3385" width="4.125" style="72" customWidth="1"/>
    <col min="3386" max="3386" width="9.75" style="72" customWidth="1"/>
    <col min="3387" max="3387" width="1.875" style="72" customWidth="1"/>
    <col min="3388" max="3388" width="3.375" style="72" customWidth="1"/>
    <col min="3389" max="3391" width="9.75" style="72" customWidth="1"/>
    <col min="3392" max="3392" width="8.375" style="72" customWidth="1"/>
    <col min="3393" max="3584" width="1.875" style="72"/>
    <col min="3585" max="3585" width="1" style="72" customWidth="1"/>
    <col min="3586" max="3626" width="1.875" style="72" customWidth="1"/>
    <col min="3627" max="3632" width="2" style="72" customWidth="1"/>
    <col min="3633" max="3633" width="1.875" style="72" customWidth="1"/>
    <col min="3634" max="3634" width="1.5" style="72" customWidth="1"/>
    <col min="3635" max="3635" width="1.875" style="72" customWidth="1"/>
    <col min="3636" max="3637" width="2.125" style="72" customWidth="1"/>
    <col min="3638" max="3638" width="0.75" style="72" customWidth="1"/>
    <col min="3639" max="3639" width="1.875" style="72" customWidth="1"/>
    <col min="3640" max="3641" width="4.125" style="72" customWidth="1"/>
    <col min="3642" max="3642" width="9.75" style="72" customWidth="1"/>
    <col min="3643" max="3643" width="1.875" style="72" customWidth="1"/>
    <col min="3644" max="3644" width="3.375" style="72" customWidth="1"/>
    <col min="3645" max="3647" width="9.75" style="72" customWidth="1"/>
    <col min="3648" max="3648" width="8.375" style="72" customWidth="1"/>
    <col min="3649" max="3840" width="1.875" style="72"/>
    <col min="3841" max="3841" width="1" style="72" customWidth="1"/>
    <col min="3842" max="3882" width="1.875" style="72" customWidth="1"/>
    <col min="3883" max="3888" width="2" style="72" customWidth="1"/>
    <col min="3889" max="3889" width="1.875" style="72" customWidth="1"/>
    <col min="3890" max="3890" width="1.5" style="72" customWidth="1"/>
    <col min="3891" max="3891" width="1.875" style="72" customWidth="1"/>
    <col min="3892" max="3893" width="2.125" style="72" customWidth="1"/>
    <col min="3894" max="3894" width="0.75" style="72" customWidth="1"/>
    <col min="3895" max="3895" width="1.875" style="72" customWidth="1"/>
    <col min="3896" max="3897" width="4.125" style="72" customWidth="1"/>
    <col min="3898" max="3898" width="9.75" style="72" customWidth="1"/>
    <col min="3899" max="3899" width="1.875" style="72" customWidth="1"/>
    <col min="3900" max="3900" width="3.375" style="72" customWidth="1"/>
    <col min="3901" max="3903" width="9.75" style="72" customWidth="1"/>
    <col min="3904" max="3904" width="8.375" style="72" customWidth="1"/>
    <col min="3905" max="4096" width="1.875" style="72"/>
    <col min="4097" max="4097" width="1" style="72" customWidth="1"/>
    <col min="4098" max="4138" width="1.875" style="72" customWidth="1"/>
    <col min="4139" max="4144" width="2" style="72" customWidth="1"/>
    <col min="4145" max="4145" width="1.875" style="72" customWidth="1"/>
    <col min="4146" max="4146" width="1.5" style="72" customWidth="1"/>
    <col min="4147" max="4147" width="1.875" style="72" customWidth="1"/>
    <col min="4148" max="4149" width="2.125" style="72" customWidth="1"/>
    <col min="4150" max="4150" width="0.75" style="72" customWidth="1"/>
    <col min="4151" max="4151" width="1.875" style="72" customWidth="1"/>
    <col min="4152" max="4153" width="4.125" style="72" customWidth="1"/>
    <col min="4154" max="4154" width="9.75" style="72" customWidth="1"/>
    <col min="4155" max="4155" width="1.875" style="72" customWidth="1"/>
    <col min="4156" max="4156" width="3.375" style="72" customWidth="1"/>
    <col min="4157" max="4159" width="9.75" style="72" customWidth="1"/>
    <col min="4160" max="4160" width="8.375" style="72" customWidth="1"/>
    <col min="4161" max="4352" width="1.875" style="72"/>
    <col min="4353" max="4353" width="1" style="72" customWidth="1"/>
    <col min="4354" max="4394" width="1.875" style="72" customWidth="1"/>
    <col min="4395" max="4400" width="2" style="72" customWidth="1"/>
    <col min="4401" max="4401" width="1.875" style="72" customWidth="1"/>
    <col min="4402" max="4402" width="1.5" style="72" customWidth="1"/>
    <col min="4403" max="4403" width="1.875" style="72" customWidth="1"/>
    <col min="4404" max="4405" width="2.125" style="72" customWidth="1"/>
    <col min="4406" max="4406" width="0.75" style="72" customWidth="1"/>
    <col min="4407" max="4407" width="1.875" style="72" customWidth="1"/>
    <col min="4408" max="4409" width="4.125" style="72" customWidth="1"/>
    <col min="4410" max="4410" width="9.75" style="72" customWidth="1"/>
    <col min="4411" max="4411" width="1.875" style="72" customWidth="1"/>
    <col min="4412" max="4412" width="3.375" style="72" customWidth="1"/>
    <col min="4413" max="4415" width="9.75" style="72" customWidth="1"/>
    <col min="4416" max="4416" width="8.375" style="72" customWidth="1"/>
    <col min="4417" max="4608" width="1.875" style="72"/>
    <col min="4609" max="4609" width="1" style="72" customWidth="1"/>
    <col min="4610" max="4650" width="1.875" style="72" customWidth="1"/>
    <col min="4651" max="4656" width="2" style="72" customWidth="1"/>
    <col min="4657" max="4657" width="1.875" style="72" customWidth="1"/>
    <col min="4658" max="4658" width="1.5" style="72" customWidth="1"/>
    <col min="4659" max="4659" width="1.875" style="72" customWidth="1"/>
    <col min="4660" max="4661" width="2.125" style="72" customWidth="1"/>
    <col min="4662" max="4662" width="0.75" style="72" customWidth="1"/>
    <col min="4663" max="4663" width="1.875" style="72" customWidth="1"/>
    <col min="4664" max="4665" width="4.125" style="72" customWidth="1"/>
    <col min="4666" max="4666" width="9.75" style="72" customWidth="1"/>
    <col min="4667" max="4667" width="1.875" style="72" customWidth="1"/>
    <col min="4668" max="4668" width="3.375" style="72" customWidth="1"/>
    <col min="4669" max="4671" width="9.75" style="72" customWidth="1"/>
    <col min="4672" max="4672" width="8.375" style="72" customWidth="1"/>
    <col min="4673" max="4864" width="1.875" style="72"/>
    <col min="4865" max="4865" width="1" style="72" customWidth="1"/>
    <col min="4866" max="4906" width="1.875" style="72" customWidth="1"/>
    <col min="4907" max="4912" width="2" style="72" customWidth="1"/>
    <col min="4913" max="4913" width="1.875" style="72" customWidth="1"/>
    <col min="4914" max="4914" width="1.5" style="72" customWidth="1"/>
    <col min="4915" max="4915" width="1.875" style="72" customWidth="1"/>
    <col min="4916" max="4917" width="2.125" style="72" customWidth="1"/>
    <col min="4918" max="4918" width="0.75" style="72" customWidth="1"/>
    <col min="4919" max="4919" width="1.875" style="72" customWidth="1"/>
    <col min="4920" max="4921" width="4.125" style="72" customWidth="1"/>
    <col min="4922" max="4922" width="9.75" style="72" customWidth="1"/>
    <col min="4923" max="4923" width="1.875" style="72" customWidth="1"/>
    <col min="4924" max="4924" width="3.375" style="72" customWidth="1"/>
    <col min="4925" max="4927" width="9.75" style="72" customWidth="1"/>
    <col min="4928" max="4928" width="8.375" style="72" customWidth="1"/>
    <col min="4929" max="5120" width="1.875" style="72"/>
    <col min="5121" max="5121" width="1" style="72" customWidth="1"/>
    <col min="5122" max="5162" width="1.875" style="72" customWidth="1"/>
    <col min="5163" max="5168" width="2" style="72" customWidth="1"/>
    <col min="5169" max="5169" width="1.875" style="72" customWidth="1"/>
    <col min="5170" max="5170" width="1.5" style="72" customWidth="1"/>
    <col min="5171" max="5171" width="1.875" style="72" customWidth="1"/>
    <col min="5172" max="5173" width="2.125" style="72" customWidth="1"/>
    <col min="5174" max="5174" width="0.75" style="72" customWidth="1"/>
    <col min="5175" max="5175" width="1.875" style="72" customWidth="1"/>
    <col min="5176" max="5177" width="4.125" style="72" customWidth="1"/>
    <col min="5178" max="5178" width="9.75" style="72" customWidth="1"/>
    <col min="5179" max="5179" width="1.875" style="72" customWidth="1"/>
    <col min="5180" max="5180" width="3.375" style="72" customWidth="1"/>
    <col min="5181" max="5183" width="9.75" style="72" customWidth="1"/>
    <col min="5184" max="5184" width="8.375" style="72" customWidth="1"/>
    <col min="5185" max="5376" width="1.875" style="72"/>
    <col min="5377" max="5377" width="1" style="72" customWidth="1"/>
    <col min="5378" max="5418" width="1.875" style="72" customWidth="1"/>
    <col min="5419" max="5424" width="2" style="72" customWidth="1"/>
    <col min="5425" max="5425" width="1.875" style="72" customWidth="1"/>
    <col min="5426" max="5426" width="1.5" style="72" customWidth="1"/>
    <col min="5427" max="5427" width="1.875" style="72" customWidth="1"/>
    <col min="5428" max="5429" width="2.125" style="72" customWidth="1"/>
    <col min="5430" max="5430" width="0.75" style="72" customWidth="1"/>
    <col min="5431" max="5431" width="1.875" style="72" customWidth="1"/>
    <col min="5432" max="5433" width="4.125" style="72" customWidth="1"/>
    <col min="5434" max="5434" width="9.75" style="72" customWidth="1"/>
    <col min="5435" max="5435" width="1.875" style="72" customWidth="1"/>
    <col min="5436" max="5436" width="3.375" style="72" customWidth="1"/>
    <col min="5437" max="5439" width="9.75" style="72" customWidth="1"/>
    <col min="5440" max="5440" width="8.375" style="72" customWidth="1"/>
    <col min="5441" max="5632" width="1.875" style="72"/>
    <col min="5633" max="5633" width="1" style="72" customWidth="1"/>
    <col min="5634" max="5674" width="1.875" style="72" customWidth="1"/>
    <col min="5675" max="5680" width="2" style="72" customWidth="1"/>
    <col min="5681" max="5681" width="1.875" style="72" customWidth="1"/>
    <col min="5682" max="5682" width="1.5" style="72" customWidth="1"/>
    <col min="5683" max="5683" width="1.875" style="72" customWidth="1"/>
    <col min="5684" max="5685" width="2.125" style="72" customWidth="1"/>
    <col min="5686" max="5686" width="0.75" style="72" customWidth="1"/>
    <col min="5687" max="5687" width="1.875" style="72" customWidth="1"/>
    <col min="5688" max="5689" width="4.125" style="72" customWidth="1"/>
    <col min="5690" max="5690" width="9.75" style="72" customWidth="1"/>
    <col min="5691" max="5691" width="1.875" style="72" customWidth="1"/>
    <col min="5692" max="5692" width="3.375" style="72" customWidth="1"/>
    <col min="5693" max="5695" width="9.75" style="72" customWidth="1"/>
    <col min="5696" max="5696" width="8.375" style="72" customWidth="1"/>
    <col min="5697" max="5888" width="1.875" style="72"/>
    <col min="5889" max="5889" width="1" style="72" customWidth="1"/>
    <col min="5890" max="5930" width="1.875" style="72" customWidth="1"/>
    <col min="5931" max="5936" width="2" style="72" customWidth="1"/>
    <col min="5937" max="5937" width="1.875" style="72" customWidth="1"/>
    <col min="5938" max="5938" width="1.5" style="72" customWidth="1"/>
    <col min="5939" max="5939" width="1.875" style="72" customWidth="1"/>
    <col min="5940" max="5941" width="2.125" style="72" customWidth="1"/>
    <col min="5942" max="5942" width="0.75" style="72" customWidth="1"/>
    <col min="5943" max="5943" width="1.875" style="72" customWidth="1"/>
    <col min="5944" max="5945" width="4.125" style="72" customWidth="1"/>
    <col min="5946" max="5946" width="9.75" style="72" customWidth="1"/>
    <col min="5947" max="5947" width="1.875" style="72" customWidth="1"/>
    <col min="5948" max="5948" width="3.375" style="72" customWidth="1"/>
    <col min="5949" max="5951" width="9.75" style="72" customWidth="1"/>
    <col min="5952" max="5952" width="8.375" style="72" customWidth="1"/>
    <col min="5953" max="6144" width="1.875" style="72"/>
    <col min="6145" max="6145" width="1" style="72" customWidth="1"/>
    <col min="6146" max="6186" width="1.875" style="72" customWidth="1"/>
    <col min="6187" max="6192" width="2" style="72" customWidth="1"/>
    <col min="6193" max="6193" width="1.875" style="72" customWidth="1"/>
    <col min="6194" max="6194" width="1.5" style="72" customWidth="1"/>
    <col min="6195" max="6195" width="1.875" style="72" customWidth="1"/>
    <col min="6196" max="6197" width="2.125" style="72" customWidth="1"/>
    <col min="6198" max="6198" width="0.75" style="72" customWidth="1"/>
    <col min="6199" max="6199" width="1.875" style="72" customWidth="1"/>
    <col min="6200" max="6201" width="4.125" style="72" customWidth="1"/>
    <col min="6202" max="6202" width="9.75" style="72" customWidth="1"/>
    <col min="6203" max="6203" width="1.875" style="72" customWidth="1"/>
    <col min="6204" max="6204" width="3.375" style="72" customWidth="1"/>
    <col min="6205" max="6207" width="9.75" style="72" customWidth="1"/>
    <col min="6208" max="6208" width="8.375" style="72" customWidth="1"/>
    <col min="6209" max="6400" width="1.875" style="72"/>
    <col min="6401" max="6401" width="1" style="72" customWidth="1"/>
    <col min="6402" max="6442" width="1.875" style="72" customWidth="1"/>
    <col min="6443" max="6448" width="2" style="72" customWidth="1"/>
    <col min="6449" max="6449" width="1.875" style="72" customWidth="1"/>
    <col min="6450" max="6450" width="1.5" style="72" customWidth="1"/>
    <col min="6451" max="6451" width="1.875" style="72" customWidth="1"/>
    <col min="6452" max="6453" width="2.125" style="72" customWidth="1"/>
    <col min="6454" max="6454" width="0.75" style="72" customWidth="1"/>
    <col min="6455" max="6455" width="1.875" style="72" customWidth="1"/>
    <col min="6456" max="6457" width="4.125" style="72" customWidth="1"/>
    <col min="6458" max="6458" width="9.75" style="72" customWidth="1"/>
    <col min="6459" max="6459" width="1.875" style="72" customWidth="1"/>
    <col min="6460" max="6460" width="3.375" style="72" customWidth="1"/>
    <col min="6461" max="6463" width="9.75" style="72" customWidth="1"/>
    <col min="6464" max="6464" width="8.375" style="72" customWidth="1"/>
    <col min="6465" max="6656" width="1.875" style="72"/>
    <col min="6657" max="6657" width="1" style="72" customWidth="1"/>
    <col min="6658" max="6698" width="1.875" style="72" customWidth="1"/>
    <col min="6699" max="6704" width="2" style="72" customWidth="1"/>
    <col min="6705" max="6705" width="1.875" style="72" customWidth="1"/>
    <col min="6706" max="6706" width="1.5" style="72" customWidth="1"/>
    <col min="6707" max="6707" width="1.875" style="72" customWidth="1"/>
    <col min="6708" max="6709" width="2.125" style="72" customWidth="1"/>
    <col min="6710" max="6710" width="0.75" style="72" customWidth="1"/>
    <col min="6711" max="6711" width="1.875" style="72" customWidth="1"/>
    <col min="6712" max="6713" width="4.125" style="72" customWidth="1"/>
    <col min="6714" max="6714" width="9.75" style="72" customWidth="1"/>
    <col min="6715" max="6715" width="1.875" style="72" customWidth="1"/>
    <col min="6716" max="6716" width="3.375" style="72" customWidth="1"/>
    <col min="6717" max="6719" width="9.75" style="72" customWidth="1"/>
    <col min="6720" max="6720" width="8.375" style="72" customWidth="1"/>
    <col min="6721" max="6912" width="1.875" style="72"/>
    <col min="6913" max="6913" width="1" style="72" customWidth="1"/>
    <col min="6914" max="6954" width="1.875" style="72" customWidth="1"/>
    <col min="6955" max="6960" width="2" style="72" customWidth="1"/>
    <col min="6961" max="6961" width="1.875" style="72" customWidth="1"/>
    <col min="6962" max="6962" width="1.5" style="72" customWidth="1"/>
    <col min="6963" max="6963" width="1.875" style="72" customWidth="1"/>
    <col min="6964" max="6965" width="2.125" style="72" customWidth="1"/>
    <col min="6966" max="6966" width="0.75" style="72" customWidth="1"/>
    <col min="6967" max="6967" width="1.875" style="72" customWidth="1"/>
    <col min="6968" max="6969" width="4.125" style="72" customWidth="1"/>
    <col min="6970" max="6970" width="9.75" style="72" customWidth="1"/>
    <col min="6971" max="6971" width="1.875" style="72" customWidth="1"/>
    <col min="6972" max="6972" width="3.375" style="72" customWidth="1"/>
    <col min="6973" max="6975" width="9.75" style="72" customWidth="1"/>
    <col min="6976" max="6976" width="8.375" style="72" customWidth="1"/>
    <col min="6977" max="7168" width="1.875" style="72"/>
    <col min="7169" max="7169" width="1" style="72" customWidth="1"/>
    <col min="7170" max="7210" width="1.875" style="72" customWidth="1"/>
    <col min="7211" max="7216" width="2" style="72" customWidth="1"/>
    <col min="7217" max="7217" width="1.875" style="72" customWidth="1"/>
    <col min="7218" max="7218" width="1.5" style="72" customWidth="1"/>
    <col min="7219" max="7219" width="1.875" style="72" customWidth="1"/>
    <col min="7220" max="7221" width="2.125" style="72" customWidth="1"/>
    <col min="7222" max="7222" width="0.75" style="72" customWidth="1"/>
    <col min="7223" max="7223" width="1.875" style="72" customWidth="1"/>
    <col min="7224" max="7225" width="4.125" style="72" customWidth="1"/>
    <col min="7226" max="7226" width="9.75" style="72" customWidth="1"/>
    <col min="7227" max="7227" width="1.875" style="72" customWidth="1"/>
    <col min="7228" max="7228" width="3.375" style="72" customWidth="1"/>
    <col min="7229" max="7231" width="9.75" style="72" customWidth="1"/>
    <col min="7232" max="7232" width="8.375" style="72" customWidth="1"/>
    <col min="7233" max="7424" width="1.875" style="72"/>
    <col min="7425" max="7425" width="1" style="72" customWidth="1"/>
    <col min="7426" max="7466" width="1.875" style="72" customWidth="1"/>
    <col min="7467" max="7472" width="2" style="72" customWidth="1"/>
    <col min="7473" max="7473" width="1.875" style="72" customWidth="1"/>
    <col min="7474" max="7474" width="1.5" style="72" customWidth="1"/>
    <col min="7475" max="7475" width="1.875" style="72" customWidth="1"/>
    <col min="7476" max="7477" width="2.125" style="72" customWidth="1"/>
    <col min="7478" max="7478" width="0.75" style="72" customWidth="1"/>
    <col min="7479" max="7479" width="1.875" style="72" customWidth="1"/>
    <col min="7480" max="7481" width="4.125" style="72" customWidth="1"/>
    <col min="7482" max="7482" width="9.75" style="72" customWidth="1"/>
    <col min="7483" max="7483" width="1.875" style="72" customWidth="1"/>
    <col min="7484" max="7484" width="3.375" style="72" customWidth="1"/>
    <col min="7485" max="7487" width="9.75" style="72" customWidth="1"/>
    <col min="7488" max="7488" width="8.375" style="72" customWidth="1"/>
    <col min="7489" max="7680" width="1.875" style="72"/>
    <col min="7681" max="7681" width="1" style="72" customWidth="1"/>
    <col min="7682" max="7722" width="1.875" style="72" customWidth="1"/>
    <col min="7723" max="7728" width="2" style="72" customWidth="1"/>
    <col min="7729" max="7729" width="1.875" style="72" customWidth="1"/>
    <col min="7730" max="7730" width="1.5" style="72" customWidth="1"/>
    <col min="7731" max="7731" width="1.875" style="72" customWidth="1"/>
    <col min="7732" max="7733" width="2.125" style="72" customWidth="1"/>
    <col min="7734" max="7734" width="0.75" style="72" customWidth="1"/>
    <col min="7735" max="7735" width="1.875" style="72" customWidth="1"/>
    <col min="7736" max="7737" width="4.125" style="72" customWidth="1"/>
    <col min="7738" max="7738" width="9.75" style="72" customWidth="1"/>
    <col min="7739" max="7739" width="1.875" style="72" customWidth="1"/>
    <col min="7740" max="7740" width="3.375" style="72" customWidth="1"/>
    <col min="7741" max="7743" width="9.75" style="72" customWidth="1"/>
    <col min="7744" max="7744" width="8.375" style="72" customWidth="1"/>
    <col min="7745" max="7936" width="1.875" style="72"/>
    <col min="7937" max="7937" width="1" style="72" customWidth="1"/>
    <col min="7938" max="7978" width="1.875" style="72" customWidth="1"/>
    <col min="7979" max="7984" width="2" style="72" customWidth="1"/>
    <col min="7985" max="7985" width="1.875" style="72" customWidth="1"/>
    <col min="7986" max="7986" width="1.5" style="72" customWidth="1"/>
    <col min="7987" max="7987" width="1.875" style="72" customWidth="1"/>
    <col min="7988" max="7989" width="2.125" style="72" customWidth="1"/>
    <col min="7990" max="7990" width="0.75" style="72" customWidth="1"/>
    <col min="7991" max="7991" width="1.875" style="72" customWidth="1"/>
    <col min="7992" max="7993" width="4.125" style="72" customWidth="1"/>
    <col min="7994" max="7994" width="9.75" style="72" customWidth="1"/>
    <col min="7995" max="7995" width="1.875" style="72" customWidth="1"/>
    <col min="7996" max="7996" width="3.375" style="72" customWidth="1"/>
    <col min="7997" max="7999" width="9.75" style="72" customWidth="1"/>
    <col min="8000" max="8000" width="8.375" style="72" customWidth="1"/>
    <col min="8001" max="8192" width="1.875" style="72"/>
    <col min="8193" max="8193" width="1" style="72" customWidth="1"/>
    <col min="8194" max="8234" width="1.875" style="72" customWidth="1"/>
    <col min="8235" max="8240" width="2" style="72" customWidth="1"/>
    <col min="8241" max="8241" width="1.875" style="72" customWidth="1"/>
    <col min="8242" max="8242" width="1.5" style="72" customWidth="1"/>
    <col min="8243" max="8243" width="1.875" style="72" customWidth="1"/>
    <col min="8244" max="8245" width="2.125" style="72" customWidth="1"/>
    <col min="8246" max="8246" width="0.75" style="72" customWidth="1"/>
    <col min="8247" max="8247" width="1.875" style="72" customWidth="1"/>
    <col min="8248" max="8249" width="4.125" style="72" customWidth="1"/>
    <col min="8250" max="8250" width="9.75" style="72" customWidth="1"/>
    <col min="8251" max="8251" width="1.875" style="72" customWidth="1"/>
    <col min="8252" max="8252" width="3.375" style="72" customWidth="1"/>
    <col min="8253" max="8255" width="9.75" style="72" customWidth="1"/>
    <col min="8256" max="8256" width="8.375" style="72" customWidth="1"/>
    <col min="8257" max="8448" width="1.875" style="72"/>
    <col min="8449" max="8449" width="1" style="72" customWidth="1"/>
    <col min="8450" max="8490" width="1.875" style="72" customWidth="1"/>
    <col min="8491" max="8496" width="2" style="72" customWidth="1"/>
    <col min="8497" max="8497" width="1.875" style="72" customWidth="1"/>
    <col min="8498" max="8498" width="1.5" style="72" customWidth="1"/>
    <col min="8499" max="8499" width="1.875" style="72" customWidth="1"/>
    <col min="8500" max="8501" width="2.125" style="72" customWidth="1"/>
    <col min="8502" max="8502" width="0.75" style="72" customWidth="1"/>
    <col min="8503" max="8503" width="1.875" style="72" customWidth="1"/>
    <col min="8504" max="8505" width="4.125" style="72" customWidth="1"/>
    <col min="8506" max="8506" width="9.75" style="72" customWidth="1"/>
    <col min="8507" max="8507" width="1.875" style="72" customWidth="1"/>
    <col min="8508" max="8508" width="3.375" style="72" customWidth="1"/>
    <col min="8509" max="8511" width="9.75" style="72" customWidth="1"/>
    <col min="8512" max="8512" width="8.375" style="72" customWidth="1"/>
    <col min="8513" max="8704" width="1.875" style="72"/>
    <col min="8705" max="8705" width="1" style="72" customWidth="1"/>
    <col min="8706" max="8746" width="1.875" style="72" customWidth="1"/>
    <col min="8747" max="8752" width="2" style="72" customWidth="1"/>
    <col min="8753" max="8753" width="1.875" style="72" customWidth="1"/>
    <col min="8754" max="8754" width="1.5" style="72" customWidth="1"/>
    <col min="8755" max="8755" width="1.875" style="72" customWidth="1"/>
    <col min="8756" max="8757" width="2.125" style="72" customWidth="1"/>
    <col min="8758" max="8758" width="0.75" style="72" customWidth="1"/>
    <col min="8759" max="8759" width="1.875" style="72" customWidth="1"/>
    <col min="8760" max="8761" width="4.125" style="72" customWidth="1"/>
    <col min="8762" max="8762" width="9.75" style="72" customWidth="1"/>
    <col min="8763" max="8763" width="1.875" style="72" customWidth="1"/>
    <col min="8764" max="8764" width="3.375" style="72" customWidth="1"/>
    <col min="8765" max="8767" width="9.75" style="72" customWidth="1"/>
    <col min="8768" max="8768" width="8.375" style="72" customWidth="1"/>
    <col min="8769" max="8960" width="1.875" style="72"/>
    <col min="8961" max="8961" width="1" style="72" customWidth="1"/>
    <col min="8962" max="9002" width="1.875" style="72" customWidth="1"/>
    <col min="9003" max="9008" width="2" style="72" customWidth="1"/>
    <col min="9009" max="9009" width="1.875" style="72" customWidth="1"/>
    <col min="9010" max="9010" width="1.5" style="72" customWidth="1"/>
    <col min="9011" max="9011" width="1.875" style="72" customWidth="1"/>
    <col min="9012" max="9013" width="2.125" style="72" customWidth="1"/>
    <col min="9014" max="9014" width="0.75" style="72" customWidth="1"/>
    <col min="9015" max="9015" width="1.875" style="72" customWidth="1"/>
    <col min="9016" max="9017" width="4.125" style="72" customWidth="1"/>
    <col min="9018" max="9018" width="9.75" style="72" customWidth="1"/>
    <col min="9019" max="9019" width="1.875" style="72" customWidth="1"/>
    <col min="9020" max="9020" width="3.375" style="72" customWidth="1"/>
    <col min="9021" max="9023" width="9.75" style="72" customWidth="1"/>
    <col min="9024" max="9024" width="8.375" style="72" customWidth="1"/>
    <col min="9025" max="9216" width="1.875" style="72"/>
    <col min="9217" max="9217" width="1" style="72" customWidth="1"/>
    <col min="9218" max="9258" width="1.875" style="72" customWidth="1"/>
    <col min="9259" max="9264" width="2" style="72" customWidth="1"/>
    <col min="9265" max="9265" width="1.875" style="72" customWidth="1"/>
    <col min="9266" max="9266" width="1.5" style="72" customWidth="1"/>
    <col min="9267" max="9267" width="1.875" style="72" customWidth="1"/>
    <col min="9268" max="9269" width="2.125" style="72" customWidth="1"/>
    <col min="9270" max="9270" width="0.75" style="72" customWidth="1"/>
    <col min="9271" max="9271" width="1.875" style="72" customWidth="1"/>
    <col min="9272" max="9273" width="4.125" style="72" customWidth="1"/>
    <col min="9274" max="9274" width="9.75" style="72" customWidth="1"/>
    <col min="9275" max="9275" width="1.875" style="72" customWidth="1"/>
    <col min="9276" max="9276" width="3.375" style="72" customWidth="1"/>
    <col min="9277" max="9279" width="9.75" style="72" customWidth="1"/>
    <col min="9280" max="9280" width="8.375" style="72" customWidth="1"/>
    <col min="9281" max="9472" width="1.875" style="72"/>
    <col min="9473" max="9473" width="1" style="72" customWidth="1"/>
    <col min="9474" max="9514" width="1.875" style="72" customWidth="1"/>
    <col min="9515" max="9520" width="2" style="72" customWidth="1"/>
    <col min="9521" max="9521" width="1.875" style="72" customWidth="1"/>
    <col min="9522" max="9522" width="1.5" style="72" customWidth="1"/>
    <col min="9523" max="9523" width="1.875" style="72" customWidth="1"/>
    <col min="9524" max="9525" width="2.125" style="72" customWidth="1"/>
    <col min="9526" max="9526" width="0.75" style="72" customWidth="1"/>
    <col min="9527" max="9527" width="1.875" style="72" customWidth="1"/>
    <col min="9528" max="9529" width="4.125" style="72" customWidth="1"/>
    <col min="9530" max="9530" width="9.75" style="72" customWidth="1"/>
    <col min="9531" max="9531" width="1.875" style="72" customWidth="1"/>
    <col min="9532" max="9532" width="3.375" style="72" customWidth="1"/>
    <col min="9533" max="9535" width="9.75" style="72" customWidth="1"/>
    <col min="9536" max="9536" width="8.375" style="72" customWidth="1"/>
    <col min="9537" max="9728" width="1.875" style="72"/>
    <col min="9729" max="9729" width="1" style="72" customWidth="1"/>
    <col min="9730" max="9770" width="1.875" style="72" customWidth="1"/>
    <col min="9771" max="9776" width="2" style="72" customWidth="1"/>
    <col min="9777" max="9777" width="1.875" style="72" customWidth="1"/>
    <col min="9778" max="9778" width="1.5" style="72" customWidth="1"/>
    <col min="9779" max="9779" width="1.875" style="72" customWidth="1"/>
    <col min="9780" max="9781" width="2.125" style="72" customWidth="1"/>
    <col min="9782" max="9782" width="0.75" style="72" customWidth="1"/>
    <col min="9783" max="9783" width="1.875" style="72" customWidth="1"/>
    <col min="9784" max="9785" width="4.125" style="72" customWidth="1"/>
    <col min="9786" max="9786" width="9.75" style="72" customWidth="1"/>
    <col min="9787" max="9787" width="1.875" style="72" customWidth="1"/>
    <col min="9788" max="9788" width="3.375" style="72" customWidth="1"/>
    <col min="9789" max="9791" width="9.75" style="72" customWidth="1"/>
    <col min="9792" max="9792" width="8.375" style="72" customWidth="1"/>
    <col min="9793" max="9984" width="1.875" style="72"/>
    <col min="9985" max="9985" width="1" style="72" customWidth="1"/>
    <col min="9986" max="10026" width="1.875" style="72" customWidth="1"/>
    <col min="10027" max="10032" width="2" style="72" customWidth="1"/>
    <col min="10033" max="10033" width="1.875" style="72" customWidth="1"/>
    <col min="10034" max="10034" width="1.5" style="72" customWidth="1"/>
    <col min="10035" max="10035" width="1.875" style="72" customWidth="1"/>
    <col min="10036" max="10037" width="2.125" style="72" customWidth="1"/>
    <col min="10038" max="10038" width="0.75" style="72" customWidth="1"/>
    <col min="10039" max="10039" width="1.875" style="72" customWidth="1"/>
    <col min="10040" max="10041" width="4.125" style="72" customWidth="1"/>
    <col min="10042" max="10042" width="9.75" style="72" customWidth="1"/>
    <col min="10043" max="10043" width="1.875" style="72" customWidth="1"/>
    <col min="10044" max="10044" width="3.375" style="72" customWidth="1"/>
    <col min="10045" max="10047" width="9.75" style="72" customWidth="1"/>
    <col min="10048" max="10048" width="8.375" style="72" customWidth="1"/>
    <col min="10049" max="10240" width="1.875" style="72"/>
    <col min="10241" max="10241" width="1" style="72" customWidth="1"/>
    <col min="10242" max="10282" width="1.875" style="72" customWidth="1"/>
    <col min="10283" max="10288" width="2" style="72" customWidth="1"/>
    <col min="10289" max="10289" width="1.875" style="72" customWidth="1"/>
    <col min="10290" max="10290" width="1.5" style="72" customWidth="1"/>
    <col min="10291" max="10291" width="1.875" style="72" customWidth="1"/>
    <col min="10292" max="10293" width="2.125" style="72" customWidth="1"/>
    <col min="10294" max="10294" width="0.75" style="72" customWidth="1"/>
    <col min="10295" max="10295" width="1.875" style="72" customWidth="1"/>
    <col min="10296" max="10297" width="4.125" style="72" customWidth="1"/>
    <col min="10298" max="10298" width="9.75" style="72" customWidth="1"/>
    <col min="10299" max="10299" width="1.875" style="72" customWidth="1"/>
    <col min="10300" max="10300" width="3.375" style="72" customWidth="1"/>
    <col min="10301" max="10303" width="9.75" style="72" customWidth="1"/>
    <col min="10304" max="10304" width="8.375" style="72" customWidth="1"/>
    <col min="10305" max="10496" width="1.875" style="72"/>
    <col min="10497" max="10497" width="1" style="72" customWidth="1"/>
    <col min="10498" max="10538" width="1.875" style="72" customWidth="1"/>
    <col min="10539" max="10544" width="2" style="72" customWidth="1"/>
    <col min="10545" max="10545" width="1.875" style="72" customWidth="1"/>
    <col min="10546" max="10546" width="1.5" style="72" customWidth="1"/>
    <col min="10547" max="10547" width="1.875" style="72" customWidth="1"/>
    <col min="10548" max="10549" width="2.125" style="72" customWidth="1"/>
    <col min="10550" max="10550" width="0.75" style="72" customWidth="1"/>
    <col min="10551" max="10551" width="1.875" style="72" customWidth="1"/>
    <col min="10552" max="10553" width="4.125" style="72" customWidth="1"/>
    <col min="10554" max="10554" width="9.75" style="72" customWidth="1"/>
    <col min="10555" max="10555" width="1.875" style="72" customWidth="1"/>
    <col min="10556" max="10556" width="3.375" style="72" customWidth="1"/>
    <col min="10557" max="10559" width="9.75" style="72" customWidth="1"/>
    <col min="10560" max="10560" width="8.375" style="72" customWidth="1"/>
    <col min="10561" max="10752" width="1.875" style="72"/>
    <col min="10753" max="10753" width="1" style="72" customWidth="1"/>
    <col min="10754" max="10794" width="1.875" style="72" customWidth="1"/>
    <col min="10795" max="10800" width="2" style="72" customWidth="1"/>
    <col min="10801" max="10801" width="1.875" style="72" customWidth="1"/>
    <col min="10802" max="10802" width="1.5" style="72" customWidth="1"/>
    <col min="10803" max="10803" width="1.875" style="72" customWidth="1"/>
    <col min="10804" max="10805" width="2.125" style="72" customWidth="1"/>
    <col min="10806" max="10806" width="0.75" style="72" customWidth="1"/>
    <col min="10807" max="10807" width="1.875" style="72" customWidth="1"/>
    <col min="10808" max="10809" width="4.125" style="72" customWidth="1"/>
    <col min="10810" max="10810" width="9.75" style="72" customWidth="1"/>
    <col min="10811" max="10811" width="1.875" style="72" customWidth="1"/>
    <col min="10812" max="10812" width="3.375" style="72" customWidth="1"/>
    <col min="10813" max="10815" width="9.75" style="72" customWidth="1"/>
    <col min="10816" max="10816" width="8.375" style="72" customWidth="1"/>
    <col min="10817" max="11008" width="1.875" style="72"/>
    <col min="11009" max="11009" width="1" style="72" customWidth="1"/>
    <col min="11010" max="11050" width="1.875" style="72" customWidth="1"/>
    <col min="11051" max="11056" width="2" style="72" customWidth="1"/>
    <col min="11057" max="11057" width="1.875" style="72" customWidth="1"/>
    <col min="11058" max="11058" width="1.5" style="72" customWidth="1"/>
    <col min="11059" max="11059" width="1.875" style="72" customWidth="1"/>
    <col min="11060" max="11061" width="2.125" style="72" customWidth="1"/>
    <col min="11062" max="11062" width="0.75" style="72" customWidth="1"/>
    <col min="11063" max="11063" width="1.875" style="72" customWidth="1"/>
    <col min="11064" max="11065" width="4.125" style="72" customWidth="1"/>
    <col min="11066" max="11066" width="9.75" style="72" customWidth="1"/>
    <col min="11067" max="11067" width="1.875" style="72" customWidth="1"/>
    <col min="11068" max="11068" width="3.375" style="72" customWidth="1"/>
    <col min="11069" max="11071" width="9.75" style="72" customWidth="1"/>
    <col min="11072" max="11072" width="8.375" style="72" customWidth="1"/>
    <col min="11073" max="11264" width="1.875" style="72"/>
    <col min="11265" max="11265" width="1" style="72" customWidth="1"/>
    <col min="11266" max="11306" width="1.875" style="72" customWidth="1"/>
    <col min="11307" max="11312" width="2" style="72" customWidth="1"/>
    <col min="11313" max="11313" width="1.875" style="72" customWidth="1"/>
    <col min="11314" max="11314" width="1.5" style="72" customWidth="1"/>
    <col min="11315" max="11315" width="1.875" style="72" customWidth="1"/>
    <col min="11316" max="11317" width="2.125" style="72" customWidth="1"/>
    <col min="11318" max="11318" width="0.75" style="72" customWidth="1"/>
    <col min="11319" max="11319" width="1.875" style="72" customWidth="1"/>
    <col min="11320" max="11321" width="4.125" style="72" customWidth="1"/>
    <col min="11322" max="11322" width="9.75" style="72" customWidth="1"/>
    <col min="11323" max="11323" width="1.875" style="72" customWidth="1"/>
    <col min="11324" max="11324" width="3.375" style="72" customWidth="1"/>
    <col min="11325" max="11327" width="9.75" style="72" customWidth="1"/>
    <col min="11328" max="11328" width="8.375" style="72" customWidth="1"/>
    <col min="11329" max="11520" width="1.875" style="72"/>
    <col min="11521" max="11521" width="1" style="72" customWidth="1"/>
    <col min="11522" max="11562" width="1.875" style="72" customWidth="1"/>
    <col min="11563" max="11568" width="2" style="72" customWidth="1"/>
    <col min="11569" max="11569" width="1.875" style="72" customWidth="1"/>
    <col min="11570" max="11570" width="1.5" style="72" customWidth="1"/>
    <col min="11571" max="11571" width="1.875" style="72" customWidth="1"/>
    <col min="11572" max="11573" width="2.125" style="72" customWidth="1"/>
    <col min="11574" max="11574" width="0.75" style="72" customWidth="1"/>
    <col min="11575" max="11575" width="1.875" style="72" customWidth="1"/>
    <col min="11576" max="11577" width="4.125" style="72" customWidth="1"/>
    <col min="11578" max="11578" width="9.75" style="72" customWidth="1"/>
    <col min="11579" max="11579" width="1.875" style="72" customWidth="1"/>
    <col min="11580" max="11580" width="3.375" style="72" customWidth="1"/>
    <col min="11581" max="11583" width="9.75" style="72" customWidth="1"/>
    <col min="11584" max="11584" width="8.375" style="72" customWidth="1"/>
    <col min="11585" max="11776" width="1.875" style="72"/>
    <col min="11777" max="11777" width="1" style="72" customWidth="1"/>
    <col min="11778" max="11818" width="1.875" style="72" customWidth="1"/>
    <col min="11819" max="11824" width="2" style="72" customWidth="1"/>
    <col min="11825" max="11825" width="1.875" style="72" customWidth="1"/>
    <col min="11826" max="11826" width="1.5" style="72" customWidth="1"/>
    <col min="11827" max="11827" width="1.875" style="72" customWidth="1"/>
    <col min="11828" max="11829" width="2.125" style="72" customWidth="1"/>
    <col min="11830" max="11830" width="0.75" style="72" customWidth="1"/>
    <col min="11831" max="11831" width="1.875" style="72" customWidth="1"/>
    <col min="11832" max="11833" width="4.125" style="72" customWidth="1"/>
    <col min="11834" max="11834" width="9.75" style="72" customWidth="1"/>
    <col min="11835" max="11835" width="1.875" style="72" customWidth="1"/>
    <col min="11836" max="11836" width="3.375" style="72" customWidth="1"/>
    <col min="11837" max="11839" width="9.75" style="72" customWidth="1"/>
    <col min="11840" max="11840" width="8.375" style="72" customWidth="1"/>
    <col min="11841" max="12032" width="1.875" style="72"/>
    <col min="12033" max="12033" width="1" style="72" customWidth="1"/>
    <col min="12034" max="12074" width="1.875" style="72" customWidth="1"/>
    <col min="12075" max="12080" width="2" style="72" customWidth="1"/>
    <col min="12081" max="12081" width="1.875" style="72" customWidth="1"/>
    <col min="12082" max="12082" width="1.5" style="72" customWidth="1"/>
    <col min="12083" max="12083" width="1.875" style="72" customWidth="1"/>
    <col min="12084" max="12085" width="2.125" style="72" customWidth="1"/>
    <col min="12086" max="12086" width="0.75" style="72" customWidth="1"/>
    <col min="12087" max="12087" width="1.875" style="72" customWidth="1"/>
    <col min="12088" max="12089" width="4.125" style="72" customWidth="1"/>
    <col min="12090" max="12090" width="9.75" style="72" customWidth="1"/>
    <col min="12091" max="12091" width="1.875" style="72" customWidth="1"/>
    <col min="12092" max="12092" width="3.375" style="72" customWidth="1"/>
    <col min="12093" max="12095" width="9.75" style="72" customWidth="1"/>
    <col min="12096" max="12096" width="8.375" style="72" customWidth="1"/>
    <col min="12097" max="12288" width="1.875" style="72"/>
    <col min="12289" max="12289" width="1" style="72" customWidth="1"/>
    <col min="12290" max="12330" width="1.875" style="72" customWidth="1"/>
    <col min="12331" max="12336" width="2" style="72" customWidth="1"/>
    <col min="12337" max="12337" width="1.875" style="72" customWidth="1"/>
    <col min="12338" max="12338" width="1.5" style="72" customWidth="1"/>
    <col min="12339" max="12339" width="1.875" style="72" customWidth="1"/>
    <col min="12340" max="12341" width="2.125" style="72" customWidth="1"/>
    <col min="12342" max="12342" width="0.75" style="72" customWidth="1"/>
    <col min="12343" max="12343" width="1.875" style="72" customWidth="1"/>
    <col min="12344" max="12345" width="4.125" style="72" customWidth="1"/>
    <col min="12346" max="12346" width="9.75" style="72" customWidth="1"/>
    <col min="12347" max="12347" width="1.875" style="72" customWidth="1"/>
    <col min="12348" max="12348" width="3.375" style="72" customWidth="1"/>
    <col min="12349" max="12351" width="9.75" style="72" customWidth="1"/>
    <col min="12352" max="12352" width="8.375" style="72" customWidth="1"/>
    <col min="12353" max="12544" width="1.875" style="72"/>
    <col min="12545" max="12545" width="1" style="72" customWidth="1"/>
    <col min="12546" max="12586" width="1.875" style="72" customWidth="1"/>
    <col min="12587" max="12592" width="2" style="72" customWidth="1"/>
    <col min="12593" max="12593" width="1.875" style="72" customWidth="1"/>
    <col min="12594" max="12594" width="1.5" style="72" customWidth="1"/>
    <col min="12595" max="12595" width="1.875" style="72" customWidth="1"/>
    <col min="12596" max="12597" width="2.125" style="72" customWidth="1"/>
    <col min="12598" max="12598" width="0.75" style="72" customWidth="1"/>
    <col min="12599" max="12599" width="1.875" style="72" customWidth="1"/>
    <col min="12600" max="12601" width="4.125" style="72" customWidth="1"/>
    <col min="12602" max="12602" width="9.75" style="72" customWidth="1"/>
    <col min="12603" max="12603" width="1.875" style="72" customWidth="1"/>
    <col min="12604" max="12604" width="3.375" style="72" customWidth="1"/>
    <col min="12605" max="12607" width="9.75" style="72" customWidth="1"/>
    <col min="12608" max="12608" width="8.375" style="72" customWidth="1"/>
    <col min="12609" max="12800" width="1.875" style="72"/>
    <col min="12801" max="12801" width="1" style="72" customWidth="1"/>
    <col min="12802" max="12842" width="1.875" style="72" customWidth="1"/>
    <col min="12843" max="12848" width="2" style="72" customWidth="1"/>
    <col min="12849" max="12849" width="1.875" style="72" customWidth="1"/>
    <col min="12850" max="12850" width="1.5" style="72" customWidth="1"/>
    <col min="12851" max="12851" width="1.875" style="72" customWidth="1"/>
    <col min="12852" max="12853" width="2.125" style="72" customWidth="1"/>
    <col min="12854" max="12854" width="0.75" style="72" customWidth="1"/>
    <col min="12855" max="12855" width="1.875" style="72" customWidth="1"/>
    <col min="12856" max="12857" width="4.125" style="72" customWidth="1"/>
    <col min="12858" max="12858" width="9.75" style="72" customWidth="1"/>
    <col min="12859" max="12859" width="1.875" style="72" customWidth="1"/>
    <col min="12860" max="12860" width="3.375" style="72" customWidth="1"/>
    <col min="12861" max="12863" width="9.75" style="72" customWidth="1"/>
    <col min="12864" max="12864" width="8.375" style="72" customWidth="1"/>
    <col min="12865" max="13056" width="1.875" style="72"/>
    <col min="13057" max="13057" width="1" style="72" customWidth="1"/>
    <col min="13058" max="13098" width="1.875" style="72" customWidth="1"/>
    <col min="13099" max="13104" width="2" style="72" customWidth="1"/>
    <col min="13105" max="13105" width="1.875" style="72" customWidth="1"/>
    <col min="13106" max="13106" width="1.5" style="72" customWidth="1"/>
    <col min="13107" max="13107" width="1.875" style="72" customWidth="1"/>
    <col min="13108" max="13109" width="2.125" style="72" customWidth="1"/>
    <col min="13110" max="13110" width="0.75" style="72" customWidth="1"/>
    <col min="13111" max="13111" width="1.875" style="72" customWidth="1"/>
    <col min="13112" max="13113" width="4.125" style="72" customWidth="1"/>
    <col min="13114" max="13114" width="9.75" style="72" customWidth="1"/>
    <col min="13115" max="13115" width="1.875" style="72" customWidth="1"/>
    <col min="13116" max="13116" width="3.375" style="72" customWidth="1"/>
    <col min="13117" max="13119" width="9.75" style="72" customWidth="1"/>
    <col min="13120" max="13120" width="8.375" style="72" customWidth="1"/>
    <col min="13121" max="13312" width="1.875" style="72"/>
    <col min="13313" max="13313" width="1" style="72" customWidth="1"/>
    <col min="13314" max="13354" width="1.875" style="72" customWidth="1"/>
    <col min="13355" max="13360" width="2" style="72" customWidth="1"/>
    <col min="13361" max="13361" width="1.875" style="72" customWidth="1"/>
    <col min="13362" max="13362" width="1.5" style="72" customWidth="1"/>
    <col min="13363" max="13363" width="1.875" style="72" customWidth="1"/>
    <col min="13364" max="13365" width="2.125" style="72" customWidth="1"/>
    <col min="13366" max="13366" width="0.75" style="72" customWidth="1"/>
    <col min="13367" max="13367" width="1.875" style="72" customWidth="1"/>
    <col min="13368" max="13369" width="4.125" style="72" customWidth="1"/>
    <col min="13370" max="13370" width="9.75" style="72" customWidth="1"/>
    <col min="13371" max="13371" width="1.875" style="72" customWidth="1"/>
    <col min="13372" max="13372" width="3.375" style="72" customWidth="1"/>
    <col min="13373" max="13375" width="9.75" style="72" customWidth="1"/>
    <col min="13376" max="13376" width="8.375" style="72" customWidth="1"/>
    <col min="13377" max="13568" width="1.875" style="72"/>
    <col min="13569" max="13569" width="1" style="72" customWidth="1"/>
    <col min="13570" max="13610" width="1.875" style="72" customWidth="1"/>
    <col min="13611" max="13616" width="2" style="72" customWidth="1"/>
    <col min="13617" max="13617" width="1.875" style="72" customWidth="1"/>
    <col min="13618" max="13618" width="1.5" style="72" customWidth="1"/>
    <col min="13619" max="13619" width="1.875" style="72" customWidth="1"/>
    <col min="13620" max="13621" width="2.125" style="72" customWidth="1"/>
    <col min="13622" max="13622" width="0.75" style="72" customWidth="1"/>
    <col min="13623" max="13623" width="1.875" style="72" customWidth="1"/>
    <col min="13624" max="13625" width="4.125" style="72" customWidth="1"/>
    <col min="13626" max="13626" width="9.75" style="72" customWidth="1"/>
    <col min="13627" max="13627" width="1.875" style="72" customWidth="1"/>
    <col min="13628" max="13628" width="3.375" style="72" customWidth="1"/>
    <col min="13629" max="13631" width="9.75" style="72" customWidth="1"/>
    <col min="13632" max="13632" width="8.375" style="72" customWidth="1"/>
    <col min="13633" max="13824" width="1.875" style="72"/>
    <col min="13825" max="13825" width="1" style="72" customWidth="1"/>
    <col min="13826" max="13866" width="1.875" style="72" customWidth="1"/>
    <col min="13867" max="13872" width="2" style="72" customWidth="1"/>
    <col min="13873" max="13873" width="1.875" style="72" customWidth="1"/>
    <col min="13874" max="13874" width="1.5" style="72" customWidth="1"/>
    <col min="13875" max="13875" width="1.875" style="72" customWidth="1"/>
    <col min="13876" max="13877" width="2.125" style="72" customWidth="1"/>
    <col min="13878" max="13878" width="0.75" style="72" customWidth="1"/>
    <col min="13879" max="13879" width="1.875" style="72" customWidth="1"/>
    <col min="13880" max="13881" width="4.125" style="72" customWidth="1"/>
    <col min="13882" max="13882" width="9.75" style="72" customWidth="1"/>
    <col min="13883" max="13883" width="1.875" style="72" customWidth="1"/>
    <col min="13884" max="13884" width="3.375" style="72" customWidth="1"/>
    <col min="13885" max="13887" width="9.75" style="72" customWidth="1"/>
    <col min="13888" max="13888" width="8.375" style="72" customWidth="1"/>
    <col min="13889" max="14080" width="1.875" style="72"/>
    <col min="14081" max="14081" width="1" style="72" customWidth="1"/>
    <col min="14082" max="14122" width="1.875" style="72" customWidth="1"/>
    <col min="14123" max="14128" width="2" style="72" customWidth="1"/>
    <col min="14129" max="14129" width="1.875" style="72" customWidth="1"/>
    <col min="14130" max="14130" width="1.5" style="72" customWidth="1"/>
    <col min="14131" max="14131" width="1.875" style="72" customWidth="1"/>
    <col min="14132" max="14133" width="2.125" style="72" customWidth="1"/>
    <col min="14134" max="14134" width="0.75" style="72" customWidth="1"/>
    <col min="14135" max="14135" width="1.875" style="72" customWidth="1"/>
    <col min="14136" max="14137" width="4.125" style="72" customWidth="1"/>
    <col min="14138" max="14138" width="9.75" style="72" customWidth="1"/>
    <col min="14139" max="14139" width="1.875" style="72" customWidth="1"/>
    <col min="14140" max="14140" width="3.375" style="72" customWidth="1"/>
    <col min="14141" max="14143" width="9.75" style="72" customWidth="1"/>
    <col min="14144" max="14144" width="8.375" style="72" customWidth="1"/>
    <col min="14145" max="14336" width="1.875" style="72"/>
    <col min="14337" max="14337" width="1" style="72" customWidth="1"/>
    <col min="14338" max="14378" width="1.875" style="72" customWidth="1"/>
    <col min="14379" max="14384" width="2" style="72" customWidth="1"/>
    <col min="14385" max="14385" width="1.875" style="72" customWidth="1"/>
    <col min="14386" max="14386" width="1.5" style="72" customWidth="1"/>
    <col min="14387" max="14387" width="1.875" style="72" customWidth="1"/>
    <col min="14388" max="14389" width="2.125" style="72" customWidth="1"/>
    <col min="14390" max="14390" width="0.75" style="72" customWidth="1"/>
    <col min="14391" max="14391" width="1.875" style="72" customWidth="1"/>
    <col min="14392" max="14393" width="4.125" style="72" customWidth="1"/>
    <col min="14394" max="14394" width="9.75" style="72" customWidth="1"/>
    <col min="14395" max="14395" width="1.875" style="72" customWidth="1"/>
    <col min="14396" max="14396" width="3.375" style="72" customWidth="1"/>
    <col min="14397" max="14399" width="9.75" style="72" customWidth="1"/>
    <col min="14400" max="14400" width="8.375" style="72" customWidth="1"/>
    <col min="14401" max="14592" width="1.875" style="72"/>
    <col min="14593" max="14593" width="1" style="72" customWidth="1"/>
    <col min="14594" max="14634" width="1.875" style="72" customWidth="1"/>
    <col min="14635" max="14640" width="2" style="72" customWidth="1"/>
    <col min="14641" max="14641" width="1.875" style="72" customWidth="1"/>
    <col min="14642" max="14642" width="1.5" style="72" customWidth="1"/>
    <col min="14643" max="14643" width="1.875" style="72" customWidth="1"/>
    <col min="14644" max="14645" width="2.125" style="72" customWidth="1"/>
    <col min="14646" max="14646" width="0.75" style="72" customWidth="1"/>
    <col min="14647" max="14647" width="1.875" style="72" customWidth="1"/>
    <col min="14648" max="14649" width="4.125" style="72" customWidth="1"/>
    <col min="14650" max="14650" width="9.75" style="72" customWidth="1"/>
    <col min="14651" max="14651" width="1.875" style="72" customWidth="1"/>
    <col min="14652" max="14652" width="3.375" style="72" customWidth="1"/>
    <col min="14653" max="14655" width="9.75" style="72" customWidth="1"/>
    <col min="14656" max="14656" width="8.375" style="72" customWidth="1"/>
    <col min="14657" max="14848" width="1.875" style="72"/>
    <col min="14849" max="14849" width="1" style="72" customWidth="1"/>
    <col min="14850" max="14890" width="1.875" style="72" customWidth="1"/>
    <col min="14891" max="14896" width="2" style="72" customWidth="1"/>
    <col min="14897" max="14897" width="1.875" style="72" customWidth="1"/>
    <col min="14898" max="14898" width="1.5" style="72" customWidth="1"/>
    <col min="14899" max="14899" width="1.875" style="72" customWidth="1"/>
    <col min="14900" max="14901" width="2.125" style="72" customWidth="1"/>
    <col min="14902" max="14902" width="0.75" style="72" customWidth="1"/>
    <col min="14903" max="14903" width="1.875" style="72" customWidth="1"/>
    <col min="14904" max="14905" width="4.125" style="72" customWidth="1"/>
    <col min="14906" max="14906" width="9.75" style="72" customWidth="1"/>
    <col min="14907" max="14907" width="1.875" style="72" customWidth="1"/>
    <col min="14908" max="14908" width="3.375" style="72" customWidth="1"/>
    <col min="14909" max="14911" width="9.75" style="72" customWidth="1"/>
    <col min="14912" max="14912" width="8.375" style="72" customWidth="1"/>
    <col min="14913" max="15104" width="1.875" style="72"/>
    <col min="15105" max="15105" width="1" style="72" customWidth="1"/>
    <col min="15106" max="15146" width="1.875" style="72" customWidth="1"/>
    <col min="15147" max="15152" width="2" style="72" customWidth="1"/>
    <col min="15153" max="15153" width="1.875" style="72" customWidth="1"/>
    <col min="15154" max="15154" width="1.5" style="72" customWidth="1"/>
    <col min="15155" max="15155" width="1.875" style="72" customWidth="1"/>
    <col min="15156" max="15157" width="2.125" style="72" customWidth="1"/>
    <col min="15158" max="15158" width="0.75" style="72" customWidth="1"/>
    <col min="15159" max="15159" width="1.875" style="72" customWidth="1"/>
    <col min="15160" max="15161" width="4.125" style="72" customWidth="1"/>
    <col min="15162" max="15162" width="9.75" style="72" customWidth="1"/>
    <col min="15163" max="15163" width="1.875" style="72" customWidth="1"/>
    <col min="15164" max="15164" width="3.375" style="72" customWidth="1"/>
    <col min="15165" max="15167" width="9.75" style="72" customWidth="1"/>
    <col min="15168" max="15168" width="8.375" style="72" customWidth="1"/>
    <col min="15169" max="15360" width="1.875" style="72"/>
    <col min="15361" max="15361" width="1" style="72" customWidth="1"/>
    <col min="15362" max="15402" width="1.875" style="72" customWidth="1"/>
    <col min="15403" max="15408" width="2" style="72" customWidth="1"/>
    <col min="15409" max="15409" width="1.875" style="72" customWidth="1"/>
    <col min="15410" max="15410" width="1.5" style="72" customWidth="1"/>
    <col min="15411" max="15411" width="1.875" style="72" customWidth="1"/>
    <col min="15412" max="15413" width="2.125" style="72" customWidth="1"/>
    <col min="15414" max="15414" width="0.75" style="72" customWidth="1"/>
    <col min="15415" max="15415" width="1.875" style="72" customWidth="1"/>
    <col min="15416" max="15417" width="4.125" style="72" customWidth="1"/>
    <col min="15418" max="15418" width="9.75" style="72" customWidth="1"/>
    <col min="15419" max="15419" width="1.875" style="72" customWidth="1"/>
    <col min="15420" max="15420" width="3.375" style="72" customWidth="1"/>
    <col min="15421" max="15423" width="9.75" style="72" customWidth="1"/>
    <col min="15424" max="15424" width="8.375" style="72" customWidth="1"/>
    <col min="15425" max="15616" width="1.875" style="72"/>
    <col min="15617" max="15617" width="1" style="72" customWidth="1"/>
    <col min="15618" max="15658" width="1.875" style="72" customWidth="1"/>
    <col min="15659" max="15664" width="2" style="72" customWidth="1"/>
    <col min="15665" max="15665" width="1.875" style="72" customWidth="1"/>
    <col min="15666" max="15666" width="1.5" style="72" customWidth="1"/>
    <col min="15667" max="15667" width="1.875" style="72" customWidth="1"/>
    <col min="15668" max="15669" width="2.125" style="72" customWidth="1"/>
    <col min="15670" max="15670" width="0.75" style="72" customWidth="1"/>
    <col min="15671" max="15671" width="1.875" style="72" customWidth="1"/>
    <col min="15672" max="15673" width="4.125" style="72" customWidth="1"/>
    <col min="15674" max="15674" width="9.75" style="72" customWidth="1"/>
    <col min="15675" max="15675" width="1.875" style="72" customWidth="1"/>
    <col min="15676" max="15676" width="3.375" style="72" customWidth="1"/>
    <col min="15677" max="15679" width="9.75" style="72" customWidth="1"/>
    <col min="15680" max="15680" width="8.375" style="72" customWidth="1"/>
    <col min="15681" max="15872" width="1.875" style="72"/>
    <col min="15873" max="15873" width="1" style="72" customWidth="1"/>
    <col min="15874" max="15914" width="1.875" style="72" customWidth="1"/>
    <col min="15915" max="15920" width="2" style="72" customWidth="1"/>
    <col min="15921" max="15921" width="1.875" style="72" customWidth="1"/>
    <col min="15922" max="15922" width="1.5" style="72" customWidth="1"/>
    <col min="15923" max="15923" width="1.875" style="72" customWidth="1"/>
    <col min="15924" max="15925" width="2.125" style="72" customWidth="1"/>
    <col min="15926" max="15926" width="0.75" style="72" customWidth="1"/>
    <col min="15927" max="15927" width="1.875" style="72" customWidth="1"/>
    <col min="15928" max="15929" width="4.125" style="72" customWidth="1"/>
    <col min="15930" max="15930" width="9.75" style="72" customWidth="1"/>
    <col min="15931" max="15931" width="1.875" style="72" customWidth="1"/>
    <col min="15932" max="15932" width="3.375" style="72" customWidth="1"/>
    <col min="15933" max="15935" width="9.75" style="72" customWidth="1"/>
    <col min="15936" max="15936" width="8.375" style="72" customWidth="1"/>
    <col min="15937" max="16128" width="1.875" style="72"/>
    <col min="16129" max="16129" width="1" style="72" customWidth="1"/>
    <col min="16130" max="16170" width="1.875" style="72" customWidth="1"/>
    <col min="16171" max="16176" width="2" style="72" customWidth="1"/>
    <col min="16177" max="16177" width="1.875" style="72" customWidth="1"/>
    <col min="16178" max="16178" width="1.5" style="72" customWidth="1"/>
    <col min="16179" max="16179" width="1.875" style="72" customWidth="1"/>
    <col min="16180" max="16181" width="2.125" style="72" customWidth="1"/>
    <col min="16182" max="16182" width="0.75" style="72" customWidth="1"/>
    <col min="16183" max="16183" width="1.875" style="72" customWidth="1"/>
    <col min="16184" max="16185" width="4.125" style="72" customWidth="1"/>
    <col min="16186" max="16186" width="9.75" style="72" customWidth="1"/>
    <col min="16187" max="16187" width="1.875" style="72" customWidth="1"/>
    <col min="16188" max="16188" width="3.375" style="72" customWidth="1"/>
    <col min="16189" max="16191" width="9.75" style="72" customWidth="1"/>
    <col min="16192" max="16192" width="8.375" style="72" customWidth="1"/>
    <col min="16193" max="16384" width="1.875" style="72"/>
  </cols>
  <sheetData>
    <row r="1" spans="2:64" ht="14.25" thickBot="1"/>
    <row r="2" spans="2:64" ht="14.25" thickBot="1">
      <c r="K2" s="404" t="s">
        <v>181</v>
      </c>
      <c r="L2" s="404"/>
      <c r="M2" s="404"/>
      <c r="N2" s="405" t="s">
        <v>47</v>
      </c>
      <c r="O2" s="405"/>
      <c r="P2" s="73"/>
      <c r="Q2" s="406" t="s">
        <v>182</v>
      </c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7"/>
      <c r="AC2" s="407"/>
      <c r="AD2" s="407"/>
      <c r="AE2" s="407"/>
      <c r="AF2" s="74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</row>
    <row r="3" spans="2:64" ht="14.25" thickBot="1">
      <c r="K3" s="404"/>
      <c r="L3" s="404"/>
      <c r="M3" s="404"/>
      <c r="N3" s="405"/>
      <c r="O3" s="405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7"/>
      <c r="AC3" s="407"/>
      <c r="AD3" s="407"/>
      <c r="AE3" s="407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</row>
    <row r="4" spans="2:64" s="104" customFormat="1" ht="15" customHeight="1">
      <c r="B4" s="409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</row>
    <row r="5" spans="2:64"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</row>
    <row r="6" spans="2:64">
      <c r="B6" s="436" t="str">
        <f>IF(ISBLANK($K$2),"",$K$2)</f>
        <v>A</v>
      </c>
      <c r="C6" s="436"/>
      <c r="D6" s="436"/>
      <c r="E6" s="437" t="s">
        <v>47</v>
      </c>
      <c r="F6" s="437"/>
      <c r="G6" s="437"/>
      <c r="H6" s="378" t="str">
        <f>C9</f>
        <v>倉賀野FC</v>
      </c>
      <c r="I6" s="379"/>
      <c r="J6" s="379"/>
      <c r="K6" s="379"/>
      <c r="L6" s="380"/>
      <c r="M6" s="387" t="str">
        <f>C11</f>
        <v>Ｊ・Ｏ　ＦＣ</v>
      </c>
      <c r="N6" s="388"/>
      <c r="O6" s="388"/>
      <c r="P6" s="388"/>
      <c r="Q6" s="389"/>
      <c r="R6" s="378" t="str">
        <f>C13</f>
        <v>六郷SC</v>
      </c>
      <c r="S6" s="396"/>
      <c r="T6" s="396"/>
      <c r="U6" s="396"/>
      <c r="V6" s="397"/>
      <c r="W6" s="378" t="str">
        <f>C15</f>
        <v>ＦＣ中川</v>
      </c>
      <c r="X6" s="396"/>
      <c r="Y6" s="396"/>
      <c r="Z6" s="396"/>
      <c r="AA6" s="397"/>
      <c r="AB6" s="378" t="str">
        <f>C17</f>
        <v>寺尾少年SC</v>
      </c>
      <c r="AC6" s="396"/>
      <c r="AD6" s="396"/>
      <c r="AE6" s="396"/>
      <c r="AF6" s="397"/>
      <c r="AG6" s="427">
        <f>C19</f>
        <v>0</v>
      </c>
      <c r="AH6" s="428"/>
      <c r="AI6" s="428"/>
      <c r="AJ6" s="428"/>
      <c r="AK6" s="429"/>
      <c r="AL6" s="427">
        <f>C21</f>
        <v>0</v>
      </c>
      <c r="AM6" s="428"/>
      <c r="AN6" s="428"/>
      <c r="AO6" s="428"/>
      <c r="AP6" s="429"/>
      <c r="AQ6" s="424" t="s">
        <v>50</v>
      </c>
      <c r="AR6" s="424"/>
      <c r="AS6" s="424" t="s">
        <v>51</v>
      </c>
      <c r="AT6" s="424"/>
      <c r="AU6" s="424" t="s">
        <v>52</v>
      </c>
      <c r="AV6" s="424"/>
      <c r="AW6" s="424" t="s">
        <v>53</v>
      </c>
      <c r="AX6" s="424"/>
      <c r="AY6" s="424"/>
      <c r="AZ6" s="424" t="s">
        <v>54</v>
      </c>
      <c r="BA6" s="424"/>
      <c r="BB6" s="425"/>
      <c r="BD6" s="426" t="s">
        <v>55</v>
      </c>
      <c r="BE6" s="426" t="s">
        <v>56</v>
      </c>
      <c r="BF6" s="426" t="s">
        <v>54</v>
      </c>
      <c r="BJ6" s="411"/>
    </row>
    <row r="7" spans="2:64">
      <c r="B7" s="436"/>
      <c r="C7" s="436"/>
      <c r="D7" s="436"/>
      <c r="E7" s="437"/>
      <c r="F7" s="437"/>
      <c r="G7" s="437"/>
      <c r="H7" s="381"/>
      <c r="I7" s="382"/>
      <c r="J7" s="382"/>
      <c r="K7" s="382"/>
      <c r="L7" s="383"/>
      <c r="M7" s="390"/>
      <c r="N7" s="391"/>
      <c r="O7" s="391"/>
      <c r="P7" s="391"/>
      <c r="Q7" s="392"/>
      <c r="R7" s="398"/>
      <c r="S7" s="399"/>
      <c r="T7" s="399"/>
      <c r="U7" s="399"/>
      <c r="V7" s="400"/>
      <c r="W7" s="398"/>
      <c r="X7" s="399"/>
      <c r="Y7" s="399"/>
      <c r="Z7" s="399"/>
      <c r="AA7" s="400"/>
      <c r="AB7" s="398"/>
      <c r="AC7" s="399"/>
      <c r="AD7" s="399"/>
      <c r="AE7" s="399"/>
      <c r="AF7" s="400"/>
      <c r="AG7" s="430"/>
      <c r="AH7" s="431"/>
      <c r="AI7" s="431"/>
      <c r="AJ7" s="431"/>
      <c r="AK7" s="432"/>
      <c r="AL7" s="430"/>
      <c r="AM7" s="431"/>
      <c r="AN7" s="431"/>
      <c r="AO7" s="431"/>
      <c r="AP7" s="432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5"/>
      <c r="BD7" s="426"/>
      <c r="BE7" s="426"/>
      <c r="BF7" s="426"/>
      <c r="BJ7" s="411"/>
    </row>
    <row r="8" spans="2:64">
      <c r="B8" s="436"/>
      <c r="C8" s="436"/>
      <c r="D8" s="436"/>
      <c r="E8" s="437"/>
      <c r="F8" s="437"/>
      <c r="G8" s="437"/>
      <c r="H8" s="384"/>
      <c r="I8" s="385"/>
      <c r="J8" s="385"/>
      <c r="K8" s="385"/>
      <c r="L8" s="386"/>
      <c r="M8" s="393"/>
      <c r="N8" s="394"/>
      <c r="O8" s="394"/>
      <c r="P8" s="394"/>
      <c r="Q8" s="395"/>
      <c r="R8" s="401"/>
      <c r="S8" s="402"/>
      <c r="T8" s="402"/>
      <c r="U8" s="402"/>
      <c r="V8" s="403"/>
      <c r="W8" s="401"/>
      <c r="X8" s="402"/>
      <c r="Y8" s="402"/>
      <c r="Z8" s="402"/>
      <c r="AA8" s="403"/>
      <c r="AB8" s="401"/>
      <c r="AC8" s="402"/>
      <c r="AD8" s="402"/>
      <c r="AE8" s="402"/>
      <c r="AF8" s="403"/>
      <c r="AG8" s="433"/>
      <c r="AH8" s="434"/>
      <c r="AI8" s="434"/>
      <c r="AJ8" s="434"/>
      <c r="AK8" s="435"/>
      <c r="AL8" s="433"/>
      <c r="AM8" s="434"/>
      <c r="AN8" s="434"/>
      <c r="AO8" s="434"/>
      <c r="AP8" s="435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5"/>
      <c r="BD8" s="426"/>
      <c r="BE8" s="426"/>
      <c r="BF8" s="426"/>
      <c r="BJ8" s="411"/>
    </row>
    <row r="9" spans="2:64" ht="14.25" customHeight="1" thickBot="1">
      <c r="B9" s="412">
        <v>1</v>
      </c>
      <c r="C9" s="413" t="str">
        <f>組合表!C11</f>
        <v>倉賀野FC</v>
      </c>
      <c r="D9" s="413"/>
      <c r="E9" s="413"/>
      <c r="F9" s="413"/>
      <c r="G9" s="414"/>
      <c r="H9" s="417"/>
      <c r="I9" s="417"/>
      <c r="J9" s="417"/>
      <c r="K9" s="417"/>
      <c r="L9" s="417"/>
      <c r="M9" s="418">
        <f>IF(ISBLANK(O69),"",O69)</f>
        <v>0</v>
      </c>
      <c r="N9" s="418"/>
      <c r="O9" s="77" t="str">
        <f>IF(ISBLANK(O69),"",IF(M9&gt;P9,"○",IF(M9&lt;P9,"×","△")))</f>
        <v>×</v>
      </c>
      <c r="P9" s="419">
        <f>IF(ISBLANK(S69),"",S69)</f>
        <v>6</v>
      </c>
      <c r="Q9" s="420"/>
      <c r="R9" s="418">
        <f>IF(ISBLANK(O45),"",O45)</f>
        <v>1</v>
      </c>
      <c r="S9" s="418"/>
      <c r="T9" s="77" t="str">
        <f>IF(ISBLANK(O45),"",IF(R9&gt;U9,"○",IF(R9&lt;U9,"×","△")))</f>
        <v>×</v>
      </c>
      <c r="U9" s="423">
        <f>IF(ISBLANK(S45),"",S45)</f>
        <v>9</v>
      </c>
      <c r="V9" s="423"/>
      <c r="W9" s="418">
        <f>IF(ISBLANK(O51),"",O51)</f>
        <v>1</v>
      </c>
      <c r="X9" s="418"/>
      <c r="Y9" s="77" t="str">
        <f>IF(ISBLANK(O51),"",IF(W9&gt;Z9,"○",IF(W9&lt;Z9,"×","△")))</f>
        <v>×</v>
      </c>
      <c r="Z9" s="423">
        <f>IF(ISBLANK(S51),"",S51)</f>
        <v>5</v>
      </c>
      <c r="AA9" s="423"/>
      <c r="AB9" s="418">
        <f>IF(ISBLANK(O65),"",O65)</f>
        <v>0</v>
      </c>
      <c r="AC9" s="418"/>
      <c r="AD9" s="77" t="str">
        <f>IF(ISBLANK(O65),"",IF(AB9&gt;AE9,"○",IF(AB9&lt;AE9,"×","△")))</f>
        <v>×</v>
      </c>
      <c r="AE9" s="423">
        <f>IF(ISBLANK(S65),"",S65)</f>
        <v>6</v>
      </c>
      <c r="AF9" s="423"/>
      <c r="AG9" s="441"/>
      <c r="AH9" s="441"/>
      <c r="AI9" s="78"/>
      <c r="AJ9" s="442"/>
      <c r="AK9" s="442"/>
      <c r="AL9" s="441" t="str">
        <f>IF(ISBLANK(O55),"",O55)</f>
        <v/>
      </c>
      <c r="AM9" s="441"/>
      <c r="AN9" s="78" t="str">
        <f>IF(ISBLANK(O55),"",IF(AL9&gt;AO9,"○",IF(AL9&lt;AO9,"×","△")))</f>
        <v/>
      </c>
      <c r="AO9" s="442" t="str">
        <f>IF(ISBLANK(S55),"",S55)</f>
        <v/>
      </c>
      <c r="AP9" s="442"/>
      <c r="AQ9" s="438">
        <f>IF(ISBLANK($O$45),"",SUM(BD9*3+BE9))</f>
        <v>0</v>
      </c>
      <c r="AR9" s="438"/>
      <c r="AS9" s="438">
        <f>IF(ISBLANK($O$45),"",SUM(H9)+SUM(M9)+SUM(R9)+SUM(W9)+SUM(AB9)+SUM(AG9)+SUM(AL9))</f>
        <v>2</v>
      </c>
      <c r="AT9" s="438"/>
      <c r="AU9" s="438">
        <f>IF(ISBLANK($O$45),"",SUM(H9)+SUM(P9)+SUM(U9)+SUM(Z9)+SUM(AE9)+SUM(AJ9)+SUM(AO9))</f>
        <v>26</v>
      </c>
      <c r="AV9" s="438"/>
      <c r="AW9" s="438">
        <f>IF(ISBLANK(O45),"",AS9-AU9)</f>
        <v>-24</v>
      </c>
      <c r="AX9" s="438"/>
      <c r="AY9" s="438"/>
      <c r="AZ9" s="439">
        <f>IF(ISBLANK(O69),"",RANK($BF$9:$BF$18,$BF$9:$BF$18))</f>
        <v>5</v>
      </c>
      <c r="BA9" s="439"/>
      <c r="BB9" s="440">
        <f>IF(ISBLANK(O45),"",AQ9*10000+AW9*100+AS9)</f>
        <v>-2398</v>
      </c>
      <c r="BD9" s="445">
        <f>COUNTIF(H9:AP10,"○")</f>
        <v>0</v>
      </c>
      <c r="BE9" s="445">
        <f>COUNTIF(H9:AP10,"△")</f>
        <v>0</v>
      </c>
      <c r="BF9" s="445">
        <f>SUM(AQ9*10000+AW9*100+AS9)</f>
        <v>-2398</v>
      </c>
      <c r="BI9" s="443"/>
      <c r="BJ9" s="443"/>
      <c r="BK9" s="443"/>
      <c r="BL9" s="443"/>
    </row>
    <row r="10" spans="2:64" ht="14.25">
      <c r="B10" s="412"/>
      <c r="C10" s="415"/>
      <c r="D10" s="415"/>
      <c r="E10" s="415"/>
      <c r="F10" s="415"/>
      <c r="G10" s="416"/>
      <c r="H10" s="417"/>
      <c r="I10" s="417"/>
      <c r="J10" s="417"/>
      <c r="K10" s="417"/>
      <c r="L10" s="417"/>
      <c r="M10" s="418"/>
      <c r="N10" s="418"/>
      <c r="O10" s="79"/>
      <c r="P10" s="421"/>
      <c r="Q10" s="422"/>
      <c r="R10" s="418"/>
      <c r="S10" s="418"/>
      <c r="T10" s="79"/>
      <c r="U10" s="423"/>
      <c r="V10" s="423"/>
      <c r="W10" s="418"/>
      <c r="X10" s="418"/>
      <c r="Y10" s="79"/>
      <c r="Z10" s="423"/>
      <c r="AA10" s="423"/>
      <c r="AB10" s="418"/>
      <c r="AC10" s="418"/>
      <c r="AD10" s="79"/>
      <c r="AE10" s="423"/>
      <c r="AF10" s="423"/>
      <c r="AG10" s="441"/>
      <c r="AH10" s="441"/>
      <c r="AI10" s="80"/>
      <c r="AJ10" s="442"/>
      <c r="AK10" s="442"/>
      <c r="AL10" s="441"/>
      <c r="AM10" s="441"/>
      <c r="AN10" s="80"/>
      <c r="AO10" s="442"/>
      <c r="AP10" s="442"/>
      <c r="AQ10" s="438"/>
      <c r="AR10" s="438"/>
      <c r="AS10" s="438"/>
      <c r="AT10" s="438"/>
      <c r="AU10" s="438"/>
      <c r="AV10" s="438"/>
      <c r="AW10" s="438"/>
      <c r="AX10" s="438"/>
      <c r="AY10" s="438"/>
      <c r="AZ10" s="439"/>
      <c r="BA10" s="439"/>
      <c r="BB10" s="440"/>
      <c r="BD10" s="445"/>
      <c r="BE10" s="445"/>
      <c r="BF10" s="445"/>
      <c r="BI10" s="443"/>
      <c r="BJ10" s="443"/>
      <c r="BK10" s="443"/>
      <c r="BL10" s="443"/>
    </row>
    <row r="11" spans="2:64" ht="14.25" customHeight="1" thickBot="1">
      <c r="B11" s="444">
        <v>2</v>
      </c>
      <c r="C11" s="415" t="str">
        <f>組合表!C13</f>
        <v>Ｊ・Ｏ　ＦＣ</v>
      </c>
      <c r="D11" s="415"/>
      <c r="E11" s="415"/>
      <c r="F11" s="415"/>
      <c r="G11" s="415"/>
      <c r="H11" s="418">
        <f>P9</f>
        <v>6</v>
      </c>
      <c r="I11" s="418"/>
      <c r="J11" s="77" t="str">
        <f>IF(ISBLANK(O69),"",IF(H11&gt;K11,"○",IF(H11&lt;K11,"×","△")))</f>
        <v>○</v>
      </c>
      <c r="K11" s="423">
        <f>M9</f>
        <v>0</v>
      </c>
      <c r="L11" s="423"/>
      <c r="M11" s="417"/>
      <c r="N11" s="417"/>
      <c r="O11" s="417"/>
      <c r="P11" s="417"/>
      <c r="Q11" s="417"/>
      <c r="R11" s="418">
        <f>IF(ISBLANK(O63),"",O63)</f>
        <v>3</v>
      </c>
      <c r="S11" s="418"/>
      <c r="T11" s="77" t="str">
        <f>IF(ISBLANK(O63),"",IF(R11&gt;U11,"○",IF(R11&lt;U11,"×","△")))</f>
        <v>×</v>
      </c>
      <c r="U11" s="423">
        <f>IF(ISBLANK(S63),"",S63)</f>
        <v>7</v>
      </c>
      <c r="V11" s="423"/>
      <c r="W11" s="418">
        <f>IF(ISBLANK(O47),"",O47)</f>
        <v>0</v>
      </c>
      <c r="X11" s="418"/>
      <c r="Y11" s="77" t="str">
        <f>IF(ISBLANK(O47),"",IF(W11&gt;Z11,"○",IF(W11&lt;Z11,"×","△")))</f>
        <v>×</v>
      </c>
      <c r="Z11" s="423">
        <f>IF(ISBLANK(S47),"",S47)</f>
        <v>1</v>
      </c>
      <c r="AA11" s="423"/>
      <c r="AB11" s="418">
        <f>IF(ISBLANK(O53),"",O53)</f>
        <v>0</v>
      </c>
      <c r="AC11" s="418"/>
      <c r="AD11" s="77" t="str">
        <f>IF(ISBLANK(O53),"",IF(AB11&gt;AE11,"○",IF(AB11&lt;AE11,"×","△")))</f>
        <v>×</v>
      </c>
      <c r="AE11" s="423">
        <f>IF(ISBLANK(S53),"",S53)</f>
        <v>3</v>
      </c>
      <c r="AF11" s="423"/>
      <c r="AG11" s="441"/>
      <c r="AH11" s="441"/>
      <c r="AI11" s="78"/>
      <c r="AJ11" s="442"/>
      <c r="AK11" s="442"/>
      <c r="AL11" s="441"/>
      <c r="AM11" s="441"/>
      <c r="AN11" s="78"/>
      <c r="AO11" s="442"/>
      <c r="AP11" s="442"/>
      <c r="AQ11" s="438">
        <f>IF(ISBLANK($O$45),"",SUM(BD11*3+BE11))</f>
        <v>3</v>
      </c>
      <c r="AR11" s="438"/>
      <c r="AS11" s="438">
        <f>IF(ISBLANK($O$45),"",SUM(H11)+SUM(M11)+SUM(R11)+SUM(W11)+SUM(AB11)+SUM(AG11)+SUM(AL11))</f>
        <v>9</v>
      </c>
      <c r="AT11" s="438"/>
      <c r="AU11" s="438">
        <f>IF(ISBLANK($O$45),"",SUM(K11)+SUM(P11)+SUM(U11)+SUM(Z11)+SUM(AE11)+SUM(AJ11)+SUM(AO11))</f>
        <v>11</v>
      </c>
      <c r="AV11" s="438"/>
      <c r="AW11" s="438">
        <f>IF(ISBLANK(O45),"",AS11-AU11)</f>
        <v>-2</v>
      </c>
      <c r="AX11" s="438"/>
      <c r="AY11" s="438"/>
      <c r="AZ11" s="439">
        <f>IF(ISBLANK(S69),"",RANK($BF$9:$BF$18,$BF$9:$BF$18))</f>
        <v>4</v>
      </c>
      <c r="BA11" s="439"/>
      <c r="BB11" s="440">
        <f>IF(ISBLANK(S45),"",AQ11*10000+AW11*100+AS11)</f>
        <v>29809</v>
      </c>
      <c r="BD11" s="445">
        <f>COUNTIF(H11:AP12,"○")</f>
        <v>1</v>
      </c>
      <c r="BE11" s="445">
        <f>COUNTIF(H11:AP12,"△")</f>
        <v>0</v>
      </c>
      <c r="BF11" s="445">
        <f>SUM(AQ11*10000+AW11*100+AS11)</f>
        <v>29809</v>
      </c>
      <c r="BI11" s="443"/>
      <c r="BJ11" s="443"/>
      <c r="BK11" s="443"/>
      <c r="BL11" s="75"/>
    </row>
    <row r="12" spans="2:64" ht="14.25">
      <c r="B12" s="444"/>
      <c r="C12" s="415"/>
      <c r="D12" s="415"/>
      <c r="E12" s="415"/>
      <c r="F12" s="415"/>
      <c r="G12" s="415"/>
      <c r="H12" s="418"/>
      <c r="I12" s="418"/>
      <c r="J12" s="121"/>
      <c r="K12" s="423"/>
      <c r="L12" s="423"/>
      <c r="M12" s="417"/>
      <c r="N12" s="417"/>
      <c r="O12" s="417"/>
      <c r="P12" s="417"/>
      <c r="Q12" s="417"/>
      <c r="R12" s="418"/>
      <c r="S12" s="418"/>
      <c r="T12" s="79"/>
      <c r="U12" s="423"/>
      <c r="V12" s="423"/>
      <c r="W12" s="418"/>
      <c r="X12" s="418"/>
      <c r="Y12" s="79"/>
      <c r="Z12" s="423"/>
      <c r="AA12" s="423"/>
      <c r="AB12" s="418"/>
      <c r="AC12" s="418"/>
      <c r="AD12" s="79"/>
      <c r="AE12" s="423"/>
      <c r="AF12" s="423"/>
      <c r="AG12" s="441"/>
      <c r="AH12" s="441"/>
      <c r="AI12" s="80"/>
      <c r="AJ12" s="442"/>
      <c r="AK12" s="442"/>
      <c r="AL12" s="441"/>
      <c r="AM12" s="441"/>
      <c r="AN12" s="80"/>
      <c r="AO12" s="442"/>
      <c r="AP12" s="442"/>
      <c r="AQ12" s="438"/>
      <c r="AR12" s="438"/>
      <c r="AS12" s="438"/>
      <c r="AT12" s="438"/>
      <c r="AU12" s="438"/>
      <c r="AV12" s="438"/>
      <c r="AW12" s="438"/>
      <c r="AX12" s="438"/>
      <c r="AY12" s="438"/>
      <c r="AZ12" s="439"/>
      <c r="BA12" s="439"/>
      <c r="BB12" s="440"/>
      <c r="BD12" s="445"/>
      <c r="BE12" s="445"/>
      <c r="BF12" s="445"/>
      <c r="BI12" s="443"/>
      <c r="BJ12" s="443"/>
      <c r="BK12" s="443"/>
      <c r="BL12" s="75"/>
    </row>
    <row r="13" spans="2:64" ht="14.25" customHeight="1" thickBot="1">
      <c r="B13" s="444">
        <v>3</v>
      </c>
      <c r="C13" s="415" t="str">
        <f>組合表!C15</f>
        <v>六郷SC</v>
      </c>
      <c r="D13" s="415"/>
      <c r="E13" s="415"/>
      <c r="F13" s="415"/>
      <c r="G13" s="415"/>
      <c r="H13" s="418">
        <f>U9</f>
        <v>9</v>
      </c>
      <c r="I13" s="418"/>
      <c r="J13" s="77" t="str">
        <f>IF(ISBLANK(O45),"",IF(H13&gt;K13,"○",IF(H13&lt;K13,"×","△")))</f>
        <v>○</v>
      </c>
      <c r="K13" s="423">
        <f>R9</f>
        <v>1</v>
      </c>
      <c r="L13" s="423"/>
      <c r="M13" s="418">
        <f>U11</f>
        <v>7</v>
      </c>
      <c r="N13" s="418"/>
      <c r="O13" s="77" t="str">
        <f>IF(ISBLANK(O63),"",IF(M13&gt;P13,"○",IF(M13&lt;P13,"×","△")))</f>
        <v>○</v>
      </c>
      <c r="P13" s="423">
        <f>R11</f>
        <v>3</v>
      </c>
      <c r="Q13" s="423"/>
      <c r="R13" s="417"/>
      <c r="S13" s="417"/>
      <c r="T13" s="417"/>
      <c r="U13" s="417"/>
      <c r="V13" s="417"/>
      <c r="W13" s="418">
        <f>IF(ISBLANK(O67),"",O67)</f>
        <v>1</v>
      </c>
      <c r="X13" s="418"/>
      <c r="Y13" s="77" t="str">
        <f>IF(ISBLANK(O67),"",IF(W13&gt;Z13,"○",IF(W13&lt;Z13,"×","△")))</f>
        <v>×</v>
      </c>
      <c r="Z13" s="423">
        <f>IF(ISBLANK(S67),"",S67)</f>
        <v>3</v>
      </c>
      <c r="AA13" s="423"/>
      <c r="AB13" s="418">
        <f>IF(ISBLANK(O49),"",O49)</f>
        <v>1</v>
      </c>
      <c r="AC13" s="418"/>
      <c r="AD13" s="77" t="str">
        <f>IF(ISBLANK(O49),"",IF(AB13&gt;AE13,"○",IF(AB13&lt;AE13,"×","△")))</f>
        <v>×</v>
      </c>
      <c r="AE13" s="423">
        <f>IF(ISBLANK(S49),"",S49)</f>
        <v>4</v>
      </c>
      <c r="AF13" s="423"/>
      <c r="AG13" s="441"/>
      <c r="AH13" s="441"/>
      <c r="AI13" s="78"/>
      <c r="AJ13" s="442"/>
      <c r="AK13" s="442"/>
      <c r="AL13" s="441"/>
      <c r="AM13" s="441"/>
      <c r="AN13" s="78"/>
      <c r="AO13" s="442"/>
      <c r="AP13" s="442"/>
      <c r="AQ13" s="529">
        <f>IF(ISBLANK($O$45),"",SUM(BD13*3+BE13))</f>
        <v>6</v>
      </c>
      <c r="AR13" s="529"/>
      <c r="AS13" s="529">
        <f>IF(ISBLANK($O$45),"",SUM(H13)+SUM(M13)+SUM(R13)+SUM(W13)+SUM(AB13)+SUM(AG13)+SUM(AL13))</f>
        <v>18</v>
      </c>
      <c r="AT13" s="529"/>
      <c r="AU13" s="529">
        <f>IF(ISBLANK($O$45),"",SUM(K13)+SUM(P13)+SUM(U13)+SUM(Z13)+SUM(AE13)+SUM(AJ13)+SUM(AO13))</f>
        <v>11</v>
      </c>
      <c r="AV13" s="529"/>
      <c r="AW13" s="529">
        <f>IF(ISBLANK(O45),"",AS13-AU13)</f>
        <v>7</v>
      </c>
      <c r="AX13" s="529"/>
      <c r="AY13" s="529"/>
      <c r="AZ13" s="530">
        <f>IF(ISBLANK(O67),"",RANK($BF$9:$BF$18,$BF$9:$BF$18))</f>
        <v>3</v>
      </c>
      <c r="BA13" s="530"/>
      <c r="BB13" s="440">
        <f>IF(ISBLANK(O47),"",AQ13*10000+AW13*100+AS13)</f>
        <v>60718</v>
      </c>
      <c r="BD13" s="445">
        <f>COUNTIF(H13:AP14,"○")</f>
        <v>2</v>
      </c>
      <c r="BE13" s="445">
        <f>COUNTIF(H13:AP14,"△")</f>
        <v>0</v>
      </c>
      <c r="BF13" s="445">
        <f>SUM(AQ13*10000+AW13*100+AS13)</f>
        <v>60718</v>
      </c>
      <c r="BI13" s="443"/>
      <c r="BJ13" s="443"/>
      <c r="BK13" s="443"/>
      <c r="BL13" s="75"/>
    </row>
    <row r="14" spans="2:64" ht="14.25">
      <c r="B14" s="444"/>
      <c r="C14" s="415"/>
      <c r="D14" s="415"/>
      <c r="E14" s="415"/>
      <c r="F14" s="415"/>
      <c r="G14" s="415"/>
      <c r="H14" s="418"/>
      <c r="I14" s="418"/>
      <c r="J14" s="121"/>
      <c r="K14" s="423"/>
      <c r="L14" s="423"/>
      <c r="M14" s="418"/>
      <c r="N14" s="418"/>
      <c r="O14" s="121"/>
      <c r="P14" s="423"/>
      <c r="Q14" s="423"/>
      <c r="R14" s="417"/>
      <c r="S14" s="417"/>
      <c r="T14" s="417"/>
      <c r="U14" s="417"/>
      <c r="V14" s="417"/>
      <c r="W14" s="418"/>
      <c r="X14" s="418"/>
      <c r="Y14" s="79"/>
      <c r="Z14" s="423"/>
      <c r="AA14" s="423"/>
      <c r="AB14" s="418"/>
      <c r="AC14" s="418"/>
      <c r="AD14" s="79"/>
      <c r="AE14" s="423"/>
      <c r="AF14" s="423"/>
      <c r="AG14" s="441"/>
      <c r="AH14" s="441"/>
      <c r="AI14" s="80"/>
      <c r="AJ14" s="442"/>
      <c r="AK14" s="442"/>
      <c r="AL14" s="441"/>
      <c r="AM14" s="441"/>
      <c r="AN14" s="80"/>
      <c r="AO14" s="442"/>
      <c r="AP14" s="442"/>
      <c r="AQ14" s="529"/>
      <c r="AR14" s="529"/>
      <c r="AS14" s="529"/>
      <c r="AT14" s="529"/>
      <c r="AU14" s="529"/>
      <c r="AV14" s="529"/>
      <c r="AW14" s="529"/>
      <c r="AX14" s="529"/>
      <c r="AY14" s="529"/>
      <c r="AZ14" s="530"/>
      <c r="BA14" s="530"/>
      <c r="BB14" s="440"/>
      <c r="BD14" s="445"/>
      <c r="BE14" s="445"/>
      <c r="BF14" s="445"/>
      <c r="BI14" s="443"/>
      <c r="BJ14" s="443"/>
      <c r="BK14" s="443"/>
      <c r="BL14" s="75"/>
    </row>
    <row r="15" spans="2:64" ht="14.25" customHeight="1" thickBot="1">
      <c r="B15" s="444">
        <v>4</v>
      </c>
      <c r="C15" s="415" t="str">
        <f>組合表!C17</f>
        <v>ＦＣ中川</v>
      </c>
      <c r="D15" s="415"/>
      <c r="E15" s="415"/>
      <c r="F15" s="415"/>
      <c r="G15" s="415"/>
      <c r="H15" s="418">
        <f>Z9</f>
        <v>5</v>
      </c>
      <c r="I15" s="418"/>
      <c r="J15" s="77" t="str">
        <f>IF(ISBLANK(O51),"",IF(H15&gt;K15,"○",IF(H15&lt;K15,"×","△")))</f>
        <v>○</v>
      </c>
      <c r="K15" s="423">
        <f>W9</f>
        <v>1</v>
      </c>
      <c r="L15" s="423"/>
      <c r="M15" s="418">
        <f>Z11</f>
        <v>1</v>
      </c>
      <c r="N15" s="418"/>
      <c r="O15" s="77" t="str">
        <f>IF(ISBLANK(O47),"",IF(M15&gt;P15,"○",IF(M15&lt;P15,"×","△")))</f>
        <v>○</v>
      </c>
      <c r="P15" s="423">
        <f>W11</f>
        <v>0</v>
      </c>
      <c r="Q15" s="423"/>
      <c r="R15" s="418">
        <f>Z13</f>
        <v>3</v>
      </c>
      <c r="S15" s="418"/>
      <c r="T15" s="77" t="str">
        <f>IF(ISBLANK(O67),"",IF(R15&gt;U15,"○",IF(R15&lt;U15,"×","△")))</f>
        <v>○</v>
      </c>
      <c r="U15" s="423">
        <f>W13</f>
        <v>1</v>
      </c>
      <c r="V15" s="423"/>
      <c r="W15" s="417"/>
      <c r="X15" s="417"/>
      <c r="Y15" s="417"/>
      <c r="Z15" s="417"/>
      <c r="AA15" s="417"/>
      <c r="AB15" s="418">
        <f>IF(ISBLANK(O61),"",O61)</f>
        <v>0</v>
      </c>
      <c r="AC15" s="418"/>
      <c r="AD15" s="77" t="str">
        <f>IF(ISBLANK(O61),"",IF(AB15&gt;AE15,"○",IF(AB15&lt;AE15,"×","△")))</f>
        <v>×</v>
      </c>
      <c r="AE15" s="423">
        <f>IF(ISBLANK(S61),"",S61)</f>
        <v>1</v>
      </c>
      <c r="AF15" s="423"/>
      <c r="AG15" s="441"/>
      <c r="AH15" s="441"/>
      <c r="AI15" s="78"/>
      <c r="AJ15" s="442"/>
      <c r="AK15" s="442"/>
      <c r="AL15" s="441"/>
      <c r="AM15" s="441"/>
      <c r="AN15" s="78"/>
      <c r="AO15" s="442"/>
      <c r="AP15" s="442"/>
      <c r="AQ15" s="438">
        <f>IF(ISBLANK($O$45),"",SUM(BD15*3+BE15))</f>
        <v>9</v>
      </c>
      <c r="AR15" s="438"/>
      <c r="AS15" s="438">
        <f>IF(ISBLANK($O$45),"",SUM(H15)+SUM(M15)+SUM(R15)+SUM(W15)+SUM(AB15)+SUM(AG15)+SUM(AL15))</f>
        <v>9</v>
      </c>
      <c r="AT15" s="438"/>
      <c r="AU15" s="438">
        <f>IF(ISBLANK($O$45),"",SUM(K15)+SUM(P15)+SUM(U15)+SUM(Z15)+SUM(AE15)+SUM(AJ15)+SUM(AO15))</f>
        <v>3</v>
      </c>
      <c r="AV15" s="438"/>
      <c r="AW15" s="438">
        <f>IF(ISBLANK(O45),"",AS15-AU15)</f>
        <v>6</v>
      </c>
      <c r="AX15" s="438"/>
      <c r="AY15" s="438"/>
      <c r="AZ15" s="439">
        <f>IF(ISBLANK(S67),"",RANK($BF$9:$BF$18,$BF$9:$BF$18))</f>
        <v>2</v>
      </c>
      <c r="BA15" s="439"/>
      <c r="BB15" s="440">
        <f>IF(ISBLANK(S47),"",AQ15*10000+AW15*100+AS15)</f>
        <v>90609</v>
      </c>
      <c r="BD15" s="445">
        <f>COUNTIF(H15:AP16,"○")</f>
        <v>3</v>
      </c>
      <c r="BE15" s="445">
        <f>COUNTIF(H15:AP16,"△")</f>
        <v>0</v>
      </c>
      <c r="BF15" s="445">
        <f>SUM(AQ15*10000+AW15*100+AS15)</f>
        <v>90609</v>
      </c>
      <c r="BI15" s="443"/>
      <c r="BJ15" s="443"/>
      <c r="BK15" s="443"/>
      <c r="BL15" s="75"/>
    </row>
    <row r="16" spans="2:64" ht="14.25">
      <c r="B16" s="444"/>
      <c r="C16" s="415"/>
      <c r="D16" s="415"/>
      <c r="E16" s="415"/>
      <c r="F16" s="415"/>
      <c r="G16" s="415"/>
      <c r="H16" s="418"/>
      <c r="I16" s="418"/>
      <c r="J16" s="121"/>
      <c r="K16" s="423"/>
      <c r="L16" s="423"/>
      <c r="M16" s="418"/>
      <c r="N16" s="418"/>
      <c r="O16" s="121"/>
      <c r="P16" s="423"/>
      <c r="Q16" s="423"/>
      <c r="R16" s="418"/>
      <c r="S16" s="418"/>
      <c r="T16" s="121"/>
      <c r="U16" s="423"/>
      <c r="V16" s="423"/>
      <c r="W16" s="417"/>
      <c r="X16" s="417"/>
      <c r="Y16" s="417"/>
      <c r="Z16" s="417"/>
      <c r="AA16" s="417"/>
      <c r="AB16" s="418"/>
      <c r="AC16" s="418"/>
      <c r="AD16" s="79"/>
      <c r="AE16" s="423"/>
      <c r="AF16" s="423"/>
      <c r="AG16" s="441"/>
      <c r="AH16" s="441"/>
      <c r="AI16" s="80"/>
      <c r="AJ16" s="442"/>
      <c r="AK16" s="442"/>
      <c r="AL16" s="441"/>
      <c r="AM16" s="441"/>
      <c r="AN16" s="80"/>
      <c r="AO16" s="442"/>
      <c r="AP16" s="442"/>
      <c r="AQ16" s="438"/>
      <c r="AR16" s="438"/>
      <c r="AS16" s="438"/>
      <c r="AT16" s="438"/>
      <c r="AU16" s="438"/>
      <c r="AV16" s="438"/>
      <c r="AW16" s="438"/>
      <c r="AX16" s="438"/>
      <c r="AY16" s="438"/>
      <c r="AZ16" s="439"/>
      <c r="BA16" s="439"/>
      <c r="BB16" s="440"/>
      <c r="BD16" s="445"/>
      <c r="BE16" s="445"/>
      <c r="BF16" s="445"/>
      <c r="BI16" s="443"/>
      <c r="BJ16" s="443"/>
      <c r="BK16" s="443"/>
      <c r="BL16" s="75"/>
    </row>
    <row r="17" spans="2:64" ht="14.25" customHeight="1" thickBot="1">
      <c r="B17" s="444">
        <v>5</v>
      </c>
      <c r="C17" s="415" t="str">
        <f>組合表!C19</f>
        <v>寺尾少年SC</v>
      </c>
      <c r="D17" s="415"/>
      <c r="E17" s="415"/>
      <c r="F17" s="415"/>
      <c r="G17" s="415"/>
      <c r="H17" s="418">
        <f>AE9</f>
        <v>6</v>
      </c>
      <c r="I17" s="418"/>
      <c r="J17" s="77" t="str">
        <f>IF(ISBLANK(O65),"",IF(H17&gt;K17,"○",IF(H17&lt;K17,"×","△")))</f>
        <v>○</v>
      </c>
      <c r="K17" s="423">
        <f>AB9</f>
        <v>0</v>
      </c>
      <c r="L17" s="423"/>
      <c r="M17" s="418">
        <f>AE11</f>
        <v>3</v>
      </c>
      <c r="N17" s="418"/>
      <c r="O17" s="77" t="str">
        <f>IF(ISBLANK(O53),"",IF(M17&gt;P17,"○",IF(M17&lt;P17,"×","△")))</f>
        <v>○</v>
      </c>
      <c r="P17" s="423">
        <f>AB11</f>
        <v>0</v>
      </c>
      <c r="Q17" s="423"/>
      <c r="R17" s="418">
        <f>AE13</f>
        <v>4</v>
      </c>
      <c r="S17" s="418"/>
      <c r="T17" s="77" t="str">
        <f>IF(ISBLANK(O49),"",IF(R17&gt;U17,"○",IF(R17&lt;U17,"×","△")))</f>
        <v>○</v>
      </c>
      <c r="U17" s="423">
        <f>AB13</f>
        <v>1</v>
      </c>
      <c r="V17" s="423"/>
      <c r="W17" s="418">
        <f>AE15</f>
        <v>1</v>
      </c>
      <c r="X17" s="418"/>
      <c r="Y17" s="77" t="str">
        <f>IF(ISBLANK(O61),"",IF(W17&gt;Z17,"○",IF(W17&lt;Z17,"×","△")))</f>
        <v>○</v>
      </c>
      <c r="Z17" s="423">
        <f>AB15</f>
        <v>0</v>
      </c>
      <c r="AA17" s="423"/>
      <c r="AB17" s="417"/>
      <c r="AC17" s="417"/>
      <c r="AD17" s="417"/>
      <c r="AE17" s="417"/>
      <c r="AF17" s="417"/>
      <c r="AG17" s="441" t="str">
        <f>IF(ISBLANK(O73),"",O73)</f>
        <v/>
      </c>
      <c r="AH17" s="441"/>
      <c r="AI17" s="78" t="str">
        <f>IF(ISBLANK(O73),"",IF(AG17&gt;AJ17,"○",IF(AG17&lt;AJ17,"×","△")))</f>
        <v/>
      </c>
      <c r="AJ17" s="442" t="str">
        <f>IF(ISBLANK(S73),"",S73)</f>
        <v/>
      </c>
      <c r="AK17" s="442"/>
      <c r="AL17" s="441"/>
      <c r="AM17" s="441"/>
      <c r="AN17" s="78"/>
      <c r="AO17" s="442"/>
      <c r="AP17" s="442"/>
      <c r="AQ17" s="438">
        <f>IF(ISBLANK($O$45),"",SUM(BD17*3+BE17))</f>
        <v>12</v>
      </c>
      <c r="AR17" s="438"/>
      <c r="AS17" s="438">
        <f>IF(ISBLANK($O$45),"",SUM(H17)+SUM(M17)+SUM(R17)+SUM(W17)+SUM(AB17)+SUM(AG17)+SUM(AL17))</f>
        <v>14</v>
      </c>
      <c r="AT17" s="438"/>
      <c r="AU17" s="446">
        <f>IF(ISBLANK($O$45),"",SUM(K17)+SUM(P17)+SUM(U17)+SUM(Z17)+SUM(AE17)+SUM(AJ17)+SUM(AO17))</f>
        <v>1</v>
      </c>
      <c r="AV17" s="447"/>
      <c r="AW17" s="438">
        <f>IF(ISBLANK(O45),"",AS17-AU17)</f>
        <v>13</v>
      </c>
      <c r="AX17" s="438"/>
      <c r="AY17" s="438"/>
      <c r="AZ17" s="439">
        <f>IF(ISBLANK(S65),"",RANK($BF$9:$BF$18,$BF$9:$BF$18))</f>
        <v>1</v>
      </c>
      <c r="BA17" s="439"/>
      <c r="BB17" s="440">
        <f>IF(ISBLANK(O49),"",AQ17*10000+AW17*100+AS17)</f>
        <v>121314</v>
      </c>
      <c r="BD17" s="445">
        <f>COUNTIF(H17:AP18,"○")</f>
        <v>4</v>
      </c>
      <c r="BE17" s="445">
        <f>COUNTIF(H17:AP18,"△")</f>
        <v>0</v>
      </c>
      <c r="BF17" s="445">
        <f>SUM(AQ17*10000+AW17*100+AS17)</f>
        <v>121314</v>
      </c>
      <c r="BI17" s="443"/>
      <c r="BJ17" s="443"/>
      <c r="BK17" s="443"/>
      <c r="BL17" s="75"/>
    </row>
    <row r="18" spans="2:64" ht="14.25">
      <c r="B18" s="444"/>
      <c r="C18" s="415"/>
      <c r="D18" s="415"/>
      <c r="E18" s="415"/>
      <c r="F18" s="415"/>
      <c r="G18" s="415"/>
      <c r="H18" s="418"/>
      <c r="I18" s="418"/>
      <c r="J18" s="121"/>
      <c r="K18" s="423"/>
      <c r="L18" s="423"/>
      <c r="M18" s="418"/>
      <c r="N18" s="418"/>
      <c r="O18" s="121"/>
      <c r="P18" s="423"/>
      <c r="Q18" s="423"/>
      <c r="R18" s="418"/>
      <c r="S18" s="418"/>
      <c r="T18" s="121"/>
      <c r="U18" s="423"/>
      <c r="V18" s="423"/>
      <c r="W18" s="418"/>
      <c r="X18" s="418"/>
      <c r="Y18" s="121"/>
      <c r="Z18" s="423"/>
      <c r="AA18" s="423"/>
      <c r="AB18" s="417"/>
      <c r="AC18" s="417"/>
      <c r="AD18" s="417"/>
      <c r="AE18" s="417"/>
      <c r="AF18" s="417"/>
      <c r="AG18" s="441"/>
      <c r="AH18" s="441"/>
      <c r="AI18" s="80"/>
      <c r="AJ18" s="442"/>
      <c r="AK18" s="442"/>
      <c r="AL18" s="441"/>
      <c r="AM18" s="441"/>
      <c r="AN18" s="80"/>
      <c r="AO18" s="442"/>
      <c r="AP18" s="442"/>
      <c r="AQ18" s="438"/>
      <c r="AR18" s="438"/>
      <c r="AS18" s="438"/>
      <c r="AT18" s="438"/>
      <c r="AU18" s="448"/>
      <c r="AV18" s="449"/>
      <c r="AW18" s="438"/>
      <c r="AX18" s="438"/>
      <c r="AY18" s="438"/>
      <c r="AZ18" s="439"/>
      <c r="BA18" s="439"/>
      <c r="BB18" s="440"/>
      <c r="BD18" s="445"/>
      <c r="BE18" s="445"/>
      <c r="BF18" s="445"/>
      <c r="BI18" s="443"/>
      <c r="BJ18" s="443"/>
      <c r="BK18" s="443"/>
      <c r="BL18" s="75"/>
    </row>
    <row r="19" spans="2:64" ht="14.25" thickBot="1">
      <c r="B19" s="444"/>
      <c r="C19" s="453"/>
      <c r="D19" s="454"/>
      <c r="E19" s="454"/>
      <c r="F19" s="454"/>
      <c r="G19" s="454"/>
      <c r="H19" s="441"/>
      <c r="I19" s="441"/>
      <c r="J19" s="78"/>
      <c r="K19" s="442"/>
      <c r="L19" s="442"/>
      <c r="M19" s="441"/>
      <c r="N19" s="441"/>
      <c r="O19" s="78"/>
      <c r="P19" s="442"/>
      <c r="Q19" s="442"/>
      <c r="R19" s="441"/>
      <c r="S19" s="441"/>
      <c r="T19" s="78"/>
      <c r="U19" s="442"/>
      <c r="V19" s="442"/>
      <c r="W19" s="441"/>
      <c r="X19" s="441"/>
      <c r="Y19" s="78"/>
      <c r="Z19" s="442"/>
      <c r="AA19" s="442"/>
      <c r="AB19" s="450" t="str">
        <f>AJ17</f>
        <v/>
      </c>
      <c r="AC19" s="450"/>
      <c r="AD19" s="78" t="str">
        <f>IF(ISBLANK(O73),"",IF(AB19&gt;AE19,"○",IF(AB19&lt;AE19,"×","△")))</f>
        <v/>
      </c>
      <c r="AE19" s="451" t="str">
        <f>AG17</f>
        <v/>
      </c>
      <c r="AF19" s="451"/>
      <c r="AG19" s="452"/>
      <c r="AH19" s="452"/>
      <c r="AI19" s="452"/>
      <c r="AJ19" s="452"/>
      <c r="AK19" s="452"/>
      <c r="AL19" s="441"/>
      <c r="AM19" s="441"/>
      <c r="AN19" s="78"/>
      <c r="AO19" s="442"/>
      <c r="AP19" s="442"/>
      <c r="AQ19" s="455"/>
      <c r="AR19" s="438"/>
      <c r="AS19" s="438"/>
      <c r="AT19" s="438"/>
      <c r="AU19" s="438"/>
      <c r="AV19" s="438"/>
      <c r="AW19" s="438"/>
      <c r="AX19" s="438"/>
      <c r="AY19" s="438"/>
      <c r="AZ19" s="439"/>
      <c r="BA19" s="439"/>
      <c r="BB19" s="440">
        <f>IF(ISBLANK(S49),"",AQ19*10000+AW19*100+AS19)</f>
        <v>0</v>
      </c>
      <c r="BD19" s="445">
        <f>COUNTIF(H19:AP20,"○")</f>
        <v>0</v>
      </c>
      <c r="BE19" s="445">
        <f>COUNTIF(H19:AP20,"△")</f>
        <v>0</v>
      </c>
      <c r="BF19" s="445">
        <f>SUM(AQ19*10000+AW19*100+AS19)</f>
        <v>0</v>
      </c>
      <c r="BI19" s="443"/>
      <c r="BJ19" s="443"/>
      <c r="BK19" s="443"/>
      <c r="BL19" s="75"/>
    </row>
    <row r="20" spans="2:64" ht="14.25">
      <c r="B20" s="444"/>
      <c r="C20" s="454"/>
      <c r="D20" s="454"/>
      <c r="E20" s="454"/>
      <c r="F20" s="454"/>
      <c r="G20" s="454"/>
      <c r="H20" s="441"/>
      <c r="I20" s="441"/>
      <c r="J20" s="81"/>
      <c r="K20" s="442"/>
      <c r="L20" s="442"/>
      <c r="M20" s="441"/>
      <c r="N20" s="441"/>
      <c r="O20" s="81"/>
      <c r="P20" s="442"/>
      <c r="Q20" s="442"/>
      <c r="R20" s="441"/>
      <c r="S20" s="441"/>
      <c r="T20" s="81"/>
      <c r="U20" s="442"/>
      <c r="V20" s="442"/>
      <c r="W20" s="441"/>
      <c r="X20" s="441"/>
      <c r="Y20" s="81"/>
      <c r="Z20" s="442"/>
      <c r="AA20" s="442"/>
      <c r="AB20" s="450"/>
      <c r="AC20" s="450"/>
      <c r="AD20" s="81"/>
      <c r="AE20" s="451"/>
      <c r="AF20" s="451"/>
      <c r="AG20" s="452"/>
      <c r="AH20" s="452"/>
      <c r="AI20" s="452"/>
      <c r="AJ20" s="452"/>
      <c r="AK20" s="452"/>
      <c r="AL20" s="441"/>
      <c r="AM20" s="441"/>
      <c r="AN20" s="80"/>
      <c r="AO20" s="442"/>
      <c r="AP20" s="442"/>
      <c r="AQ20" s="438"/>
      <c r="AR20" s="438"/>
      <c r="AS20" s="438"/>
      <c r="AT20" s="438"/>
      <c r="AU20" s="438"/>
      <c r="AV20" s="438"/>
      <c r="AW20" s="438"/>
      <c r="AX20" s="438"/>
      <c r="AY20" s="438"/>
      <c r="AZ20" s="439"/>
      <c r="BA20" s="439"/>
      <c r="BB20" s="440"/>
      <c r="BD20" s="445"/>
      <c r="BE20" s="445"/>
      <c r="BF20" s="445"/>
      <c r="BI20" s="443"/>
      <c r="BJ20" s="443"/>
      <c r="BK20" s="443"/>
      <c r="BL20" s="75"/>
    </row>
    <row r="21" spans="2:64" ht="14.25" thickBot="1">
      <c r="B21" s="444"/>
      <c r="C21" s="453"/>
      <c r="D21" s="454"/>
      <c r="E21" s="454"/>
      <c r="F21" s="454"/>
      <c r="G21" s="454"/>
      <c r="H21" s="441" t="str">
        <f>AO9</f>
        <v/>
      </c>
      <c r="I21" s="441"/>
      <c r="J21" s="78" t="str">
        <f>IF(ISBLANK(O55),"",IF(H21&gt;K21,"○",IF(H21&lt;K21,"×","△")))</f>
        <v/>
      </c>
      <c r="K21" s="442" t="str">
        <f>AL9</f>
        <v/>
      </c>
      <c r="L21" s="442"/>
      <c r="M21" s="441"/>
      <c r="N21" s="441"/>
      <c r="O21" s="78"/>
      <c r="P21" s="442"/>
      <c r="Q21" s="442"/>
      <c r="R21" s="441"/>
      <c r="S21" s="441"/>
      <c r="T21" s="78"/>
      <c r="U21" s="442"/>
      <c r="V21" s="442"/>
      <c r="W21" s="441"/>
      <c r="X21" s="441"/>
      <c r="Y21" s="78"/>
      <c r="Z21" s="442"/>
      <c r="AA21" s="442"/>
      <c r="AB21" s="450"/>
      <c r="AC21" s="450"/>
      <c r="AD21" s="78"/>
      <c r="AE21" s="451"/>
      <c r="AF21" s="451"/>
      <c r="AG21" s="441"/>
      <c r="AH21" s="441"/>
      <c r="AI21" s="78"/>
      <c r="AJ21" s="442"/>
      <c r="AK21" s="442"/>
      <c r="AL21" s="452"/>
      <c r="AM21" s="452"/>
      <c r="AN21" s="452"/>
      <c r="AO21" s="452"/>
      <c r="AP21" s="452"/>
      <c r="AQ21" s="438"/>
      <c r="AR21" s="438"/>
      <c r="AS21" s="438"/>
      <c r="AT21" s="438"/>
      <c r="AU21" s="438"/>
      <c r="AV21" s="438"/>
      <c r="AW21" s="438"/>
      <c r="AX21" s="438"/>
      <c r="AY21" s="438"/>
      <c r="AZ21" s="439"/>
      <c r="BA21" s="439"/>
      <c r="BB21" s="440">
        <f>IF(ISBLANK(S51),"",AQ21*10000+AW21*100+AS21)</f>
        <v>0</v>
      </c>
      <c r="BD21" s="445">
        <f>COUNTIF(H21:AP22,"○")</f>
        <v>0</v>
      </c>
      <c r="BE21" s="445">
        <f>COUNTIF(H21:AP22,"△")</f>
        <v>0</v>
      </c>
      <c r="BF21" s="445">
        <f>SUM(AQ21*10000+AW21*100+AS21)</f>
        <v>0</v>
      </c>
      <c r="BI21" s="443"/>
      <c r="BJ21" s="443"/>
      <c r="BK21" s="443"/>
      <c r="BL21" s="75"/>
    </row>
    <row r="22" spans="2:64" ht="14.25">
      <c r="B22" s="444"/>
      <c r="C22" s="454"/>
      <c r="D22" s="454"/>
      <c r="E22" s="454"/>
      <c r="F22" s="454"/>
      <c r="G22" s="454"/>
      <c r="H22" s="441"/>
      <c r="I22" s="441"/>
      <c r="J22" s="81"/>
      <c r="K22" s="442"/>
      <c r="L22" s="442"/>
      <c r="M22" s="441"/>
      <c r="N22" s="441"/>
      <c r="O22" s="81"/>
      <c r="P22" s="442"/>
      <c r="Q22" s="442"/>
      <c r="R22" s="441"/>
      <c r="S22" s="441"/>
      <c r="T22" s="81"/>
      <c r="U22" s="442"/>
      <c r="V22" s="442"/>
      <c r="W22" s="441"/>
      <c r="X22" s="441"/>
      <c r="Y22" s="81"/>
      <c r="Z22" s="442"/>
      <c r="AA22" s="442"/>
      <c r="AB22" s="450"/>
      <c r="AC22" s="450"/>
      <c r="AD22" s="81"/>
      <c r="AE22" s="451"/>
      <c r="AF22" s="451"/>
      <c r="AG22" s="441"/>
      <c r="AH22" s="441"/>
      <c r="AI22" s="81"/>
      <c r="AJ22" s="442"/>
      <c r="AK22" s="442"/>
      <c r="AL22" s="452"/>
      <c r="AM22" s="452"/>
      <c r="AN22" s="452"/>
      <c r="AO22" s="452"/>
      <c r="AP22" s="452"/>
      <c r="AQ22" s="438"/>
      <c r="AR22" s="438"/>
      <c r="AS22" s="438"/>
      <c r="AT22" s="438"/>
      <c r="AU22" s="438"/>
      <c r="AV22" s="438"/>
      <c r="AW22" s="438"/>
      <c r="AX22" s="438"/>
      <c r="AY22" s="438"/>
      <c r="AZ22" s="439"/>
      <c r="BA22" s="439"/>
      <c r="BB22" s="440"/>
      <c r="BD22" s="445"/>
      <c r="BE22" s="445"/>
      <c r="BF22" s="445"/>
      <c r="BI22" s="443"/>
      <c r="BJ22" s="443"/>
      <c r="BK22" s="443"/>
      <c r="BL22" s="75"/>
    </row>
    <row r="23" spans="2:64" ht="14.25">
      <c r="B23" s="119"/>
      <c r="C23" s="76"/>
      <c r="D23" s="76"/>
      <c r="E23" s="76"/>
      <c r="F23" s="76"/>
      <c r="G23" s="76"/>
      <c r="H23" s="456">
        <f>IF(ISBLANK(#REF!),"",AZ9)</f>
        <v>5</v>
      </c>
      <c r="I23" s="456"/>
      <c r="J23" s="456"/>
      <c r="K23" s="456"/>
      <c r="L23" s="456"/>
      <c r="M23" s="457">
        <f>IF(ISBLANK(#REF!),"",AZ11)</f>
        <v>4</v>
      </c>
      <c r="N23" s="457"/>
      <c r="O23" s="457"/>
      <c r="P23" s="457"/>
      <c r="Q23" s="457"/>
      <c r="R23" s="457">
        <f>IF(ISBLANK(#REF!),"",AZ13)</f>
        <v>3</v>
      </c>
      <c r="S23" s="457"/>
      <c r="T23" s="457"/>
      <c r="U23" s="457"/>
      <c r="V23" s="457"/>
      <c r="W23" s="457">
        <f>IF(ISBLANK(#REF!),"",AZ15)</f>
        <v>2</v>
      </c>
      <c r="X23" s="457"/>
      <c r="Y23" s="457"/>
      <c r="Z23" s="457"/>
      <c r="AA23" s="457"/>
      <c r="AB23" s="457">
        <f>IF(ISBLANK(#REF!),"",AZ17)</f>
        <v>1</v>
      </c>
      <c r="AC23" s="457"/>
      <c r="AD23" s="457"/>
      <c r="AE23" s="457"/>
      <c r="AF23" s="457"/>
      <c r="AG23" s="457">
        <f>IF(ISBLANK(#REF!),"",AZ19)</f>
        <v>0</v>
      </c>
      <c r="AH23" s="457"/>
      <c r="AI23" s="457"/>
      <c r="AJ23" s="457"/>
      <c r="AK23" s="457"/>
      <c r="AL23" s="458">
        <f>IF(ISBLANK(#REF!),"",AZ21)</f>
        <v>0</v>
      </c>
      <c r="AM23" s="458"/>
      <c r="AN23" s="458"/>
      <c r="AO23" s="458"/>
      <c r="AP23" s="458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</row>
    <row r="24" spans="2:64" ht="13.5" customHeight="1">
      <c r="B24" s="460" t="str">
        <f>IF(ISBLANK($K$2),"",$K$2)</f>
        <v>A</v>
      </c>
      <c r="C24" s="460"/>
      <c r="D24" s="460"/>
      <c r="E24" s="461" t="s">
        <v>57</v>
      </c>
      <c r="F24" s="461"/>
      <c r="G24" s="461"/>
      <c r="H24" s="462" t="str">
        <f>IF(ISBLANK(AZ9),"",IF(AZ9=1,C9,IF(AZ11=1,C11,IF(AZ13=1,C13,IF(AZ15=1,C15,IF(AZ17=1,C17,IF(AZ19=1,C19,)))))))</f>
        <v>寺尾少年SC</v>
      </c>
      <c r="I24" s="424"/>
      <c r="J24" s="424"/>
      <c r="K24" s="424"/>
      <c r="L24" s="424"/>
      <c r="M24" s="424"/>
      <c r="N24" s="424"/>
      <c r="O24" s="424"/>
      <c r="P24" s="424"/>
      <c r="Q24" s="424"/>
      <c r="R24" s="463" t="s">
        <v>50</v>
      </c>
      <c r="S24" s="463"/>
      <c r="T24" s="463"/>
      <c r="U24" s="294">
        <f>IF(ISBLANK(AZ9),"",IF(AZ9=1,AQ9,IF(AZ11=1,AQ11,IF(AZ13=1,AQ13,IF(AZ15=1,AQ15,IF(AZ17=1,AQ17,IF(AZ19=1,AQ19,)))))))</f>
        <v>12</v>
      </c>
      <c r="V24" s="294"/>
      <c r="W24" s="294"/>
      <c r="X24" s="293" t="s">
        <v>42</v>
      </c>
      <c r="Y24" s="293"/>
      <c r="Z24" s="293"/>
      <c r="AA24" s="294">
        <f>IF(ISBLANK(AZ9),"",IF(AZ9=1,AS9,IF(AZ11=1,AS11,IF(AZ13=1,AS13,IF(AZ15=1,AS15,IF(AZ17=1,AS17,IF(AZ19=1,AS19,)))))))</f>
        <v>14</v>
      </c>
      <c r="AB24" s="294"/>
      <c r="AC24" s="294"/>
      <c r="AD24" s="293" t="s">
        <v>20</v>
      </c>
      <c r="AE24" s="293"/>
      <c r="AF24" s="293"/>
      <c r="AG24" s="294">
        <f>IF(ISBLANK(AZ9),"",IF(AZ9=1,AU9,IF(AZ11=1,AU11,IF(AZ13=1,AU13,IF(AZ15=1,AU15,IF(AZ17=1,AU17,IF(AZ19=1,AU19,)))))))</f>
        <v>1</v>
      </c>
      <c r="AH24" s="294"/>
      <c r="AI24" s="294"/>
      <c r="AJ24" s="293" t="s">
        <v>43</v>
      </c>
      <c r="AK24" s="293"/>
      <c r="AL24" s="293"/>
      <c r="AM24" s="245">
        <f>IF(ISBLANK(AZ9),"",IF(AZ9=1,AW9,IF(AZ11=1,AW11,IF(AZ13=1,AW13,IF(AZ15=1,AW15,IF(AZ17=1,AW17,IF(AZ19=1,AW19,)))))))</f>
        <v>13</v>
      </c>
      <c r="AN24" s="249"/>
      <c r="AO24" s="246"/>
      <c r="BI24" s="120"/>
      <c r="BJ24" s="120"/>
      <c r="BK24" s="120"/>
    </row>
    <row r="25" spans="2:64" ht="13.5" customHeight="1">
      <c r="B25" s="460"/>
      <c r="C25" s="460"/>
      <c r="D25" s="460"/>
      <c r="E25" s="461"/>
      <c r="F25" s="461"/>
      <c r="G25" s="461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63"/>
      <c r="S25" s="463"/>
      <c r="T25" s="463"/>
      <c r="U25" s="294"/>
      <c r="V25" s="294"/>
      <c r="W25" s="294"/>
      <c r="X25" s="293"/>
      <c r="Y25" s="293"/>
      <c r="Z25" s="293"/>
      <c r="AA25" s="294"/>
      <c r="AB25" s="294"/>
      <c r="AC25" s="294"/>
      <c r="AD25" s="293"/>
      <c r="AE25" s="293"/>
      <c r="AF25" s="293"/>
      <c r="AG25" s="294"/>
      <c r="AH25" s="294"/>
      <c r="AI25" s="294"/>
      <c r="AJ25" s="293"/>
      <c r="AK25" s="293"/>
      <c r="AL25" s="293"/>
      <c r="AM25" s="247"/>
      <c r="AN25" s="250"/>
      <c r="AO25" s="248"/>
      <c r="BI25" s="120"/>
      <c r="BJ25" s="120"/>
      <c r="BK25" s="120"/>
    </row>
    <row r="26" spans="2:64" ht="13.5" customHeight="1">
      <c r="B26" s="460"/>
      <c r="C26" s="460"/>
      <c r="D26" s="460"/>
      <c r="E26" s="464" t="s">
        <v>58</v>
      </c>
      <c r="F26" s="464"/>
      <c r="G26" s="464"/>
      <c r="H26" s="462" t="str">
        <f>IF(ISBLANK(AZ9),"",IF(AZ9=2,C9,IF(AZ11=2,C11,IF(AZ13=2,C13,IF(AZ15=2,C15,IF(AZ17=2,C17,IF(AZ19=2,C19,)))))))</f>
        <v>ＦＣ中川</v>
      </c>
      <c r="I26" s="424"/>
      <c r="J26" s="424"/>
      <c r="K26" s="424"/>
      <c r="L26" s="424"/>
      <c r="M26" s="424"/>
      <c r="N26" s="424"/>
      <c r="O26" s="424"/>
      <c r="P26" s="424"/>
      <c r="Q26" s="424"/>
      <c r="R26" s="465" t="s">
        <v>50</v>
      </c>
      <c r="S26" s="465"/>
      <c r="T26" s="465"/>
      <c r="U26" s="294">
        <f>IF(ISBLANK(AZ9),"",IF(AZ9=2,AQ9,IF(AZ11=2,AQ11,IF(AZ13=2,AQ13,IF(AZ15=2,AQ15,IF(AZ17=2,AQ17,IF(AZ19=2,AQ19,)))))))</f>
        <v>9</v>
      </c>
      <c r="V26" s="294"/>
      <c r="W26" s="294"/>
      <c r="X26" s="300" t="s">
        <v>42</v>
      </c>
      <c r="Y26" s="300"/>
      <c r="Z26" s="300"/>
      <c r="AA26" s="294">
        <f>IF(ISBLANK(AZ9),"",IF(AZ9=2,AS9,IF(AZ11=2,AS11,IF(AZ13=2,AS13,IF(AZ15=2,AS15,IF(AZ17=2,AS17,IF(AZ19=2,AS19,)))))))</f>
        <v>9</v>
      </c>
      <c r="AB26" s="294"/>
      <c r="AC26" s="294"/>
      <c r="AD26" s="300" t="s">
        <v>20</v>
      </c>
      <c r="AE26" s="300"/>
      <c r="AF26" s="300"/>
      <c r="AG26" s="294">
        <f>IF(ISBLANK(AZ9),"",IF(AZ9=2,AU9,IF(AZ11=2,AU11,IF(AZ13=2,AU13,IF(AZ15=2,AU15,IF(AZ17=2,AU17,IF(AZ19=2,AU19,)))))))</f>
        <v>3</v>
      </c>
      <c r="AH26" s="294"/>
      <c r="AI26" s="294"/>
      <c r="AJ26" s="300" t="s">
        <v>43</v>
      </c>
      <c r="AK26" s="300"/>
      <c r="AL26" s="300"/>
      <c r="AM26" s="245">
        <f>IF(ISBLANK(AZ9),"",IF(AZ9=2,AW9,IF(AZ11=2,AW11,IF(AZ13=2,AW13,IF(AZ15=2,AW15,IF(AZ17=2,AW17,IF(AZ19=2,AW19,)))))))</f>
        <v>6</v>
      </c>
      <c r="AN26" s="249"/>
      <c r="AO26" s="246"/>
      <c r="BI26" s="120"/>
      <c r="BJ26" s="120"/>
      <c r="BK26" s="120"/>
    </row>
    <row r="27" spans="2:64" ht="13.5" customHeight="1">
      <c r="B27" s="471" t="s">
        <v>47</v>
      </c>
      <c r="C27" s="471"/>
      <c r="D27" s="471"/>
      <c r="E27" s="464"/>
      <c r="F27" s="464"/>
      <c r="G27" s="46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65"/>
      <c r="S27" s="465"/>
      <c r="T27" s="465"/>
      <c r="U27" s="294"/>
      <c r="V27" s="294"/>
      <c r="W27" s="294"/>
      <c r="X27" s="300"/>
      <c r="Y27" s="300"/>
      <c r="Z27" s="300"/>
      <c r="AA27" s="294"/>
      <c r="AB27" s="294"/>
      <c r="AC27" s="294"/>
      <c r="AD27" s="300"/>
      <c r="AE27" s="300"/>
      <c r="AF27" s="300"/>
      <c r="AG27" s="294"/>
      <c r="AH27" s="294"/>
      <c r="AI27" s="294"/>
      <c r="AJ27" s="300"/>
      <c r="AK27" s="300"/>
      <c r="AL27" s="300"/>
      <c r="AM27" s="247"/>
      <c r="AN27" s="250"/>
      <c r="AO27" s="248"/>
      <c r="BD27" s="426" t="s">
        <v>55</v>
      </c>
      <c r="BE27" s="426" t="s">
        <v>56</v>
      </c>
      <c r="BF27" s="426" t="s">
        <v>59</v>
      </c>
      <c r="BI27" s="426" t="s">
        <v>50</v>
      </c>
      <c r="BJ27" s="426" t="s">
        <v>51</v>
      </c>
      <c r="BK27" s="426" t="s">
        <v>52</v>
      </c>
      <c r="BL27" s="426" t="s">
        <v>60</v>
      </c>
    </row>
    <row r="28" spans="2:64">
      <c r="B28" s="471"/>
      <c r="C28" s="471"/>
      <c r="D28" s="471"/>
      <c r="E28" s="301" t="s">
        <v>45</v>
      </c>
      <c r="F28" s="302"/>
      <c r="G28" s="302"/>
      <c r="H28" s="466" t="str">
        <f>IF(ISBLANK(AZ9),"",IF(AZ9=3,C9,IF(AZ11=3,C11,IF(AZ13=3,C13,IF(AZ15=3,C15,IF(AZ17=3,C17,IF(AZ19=3,C19,)))))))</f>
        <v>六郷SC</v>
      </c>
      <c r="I28" s="292"/>
      <c r="J28" s="292"/>
      <c r="K28" s="292"/>
      <c r="L28" s="292"/>
      <c r="M28" s="292"/>
      <c r="N28" s="292"/>
      <c r="O28" s="292"/>
      <c r="P28" s="292"/>
      <c r="Q28" s="292"/>
      <c r="R28" s="305" t="s">
        <v>41</v>
      </c>
      <c r="S28" s="305"/>
      <c r="T28" s="305"/>
      <c r="U28" s="294">
        <f>IF(ISBLANK(AZ9),"",IF(AZ9=3,AQ9,IF(AZ11=3,AQ11,IF(AZ13=3,AQ13,IF(AZ15=3,AQ15,IF(AZ17=3,AQ17,IF(AZ19=3,AQ19,)))))))</f>
        <v>6</v>
      </c>
      <c r="V28" s="294"/>
      <c r="W28" s="294"/>
      <c r="X28" s="305" t="s">
        <v>42</v>
      </c>
      <c r="Y28" s="305"/>
      <c r="Z28" s="305"/>
      <c r="AA28" s="294">
        <f>IF(ISBLANK(AZ9),"",IF(AZ9=3,AS9,IF(AZ11=3,AS11,IF(AZ13=3,AS13,IF(AZ15=3,AS15,IF(AZ17=3,AS17,IF(AZ19=3,AS19,)))))))</f>
        <v>18</v>
      </c>
      <c r="AB28" s="294"/>
      <c r="AC28" s="294"/>
      <c r="AD28" s="305" t="s">
        <v>20</v>
      </c>
      <c r="AE28" s="305"/>
      <c r="AF28" s="305"/>
      <c r="AG28" s="294">
        <f>IF(ISBLANK(AZ9),"",IF(AZ9=3,AU9,IF(AZ11=3,AU11,IF(AZ13=3,AU13,IF(AZ15=3,AU15,IF(AZ17=3,AU17,IF(AZ19=3,AU19,)))))))</f>
        <v>11</v>
      </c>
      <c r="AH28" s="294"/>
      <c r="AI28" s="294"/>
      <c r="AJ28" s="305" t="s">
        <v>43</v>
      </c>
      <c r="AK28" s="305"/>
      <c r="AL28" s="305"/>
      <c r="AM28" s="306">
        <f>IF(ISBLANK(AZ9),"",IF(AZ9=3,AW9,IF(AZ11=3,AW11,IF(AZ13=3,AW13,IF(AZ15=3,AW15,IF(AZ17=3,AW17,IF(AZ19=3,AW19,)))))))</f>
        <v>7</v>
      </c>
      <c r="AN28" s="307"/>
      <c r="AO28" s="308"/>
      <c r="AP28" s="467">
        <v>0</v>
      </c>
      <c r="AQ28" s="468"/>
      <c r="AR28" s="468" t="e">
        <f>NA()</f>
        <v>#N/A</v>
      </c>
      <c r="AS28" s="469"/>
      <c r="AT28" s="469"/>
      <c r="AU28" s="469"/>
      <c r="AV28" s="469"/>
      <c r="AW28" s="469"/>
      <c r="AX28" s="469"/>
      <c r="AY28" s="469"/>
      <c r="AZ28" s="469"/>
      <c r="BA28" s="469"/>
      <c r="BD28" s="426"/>
      <c r="BE28" s="426"/>
      <c r="BF28" s="426"/>
      <c r="BI28" s="426"/>
      <c r="BJ28" s="426"/>
      <c r="BK28" s="426"/>
      <c r="BL28" s="426"/>
    </row>
    <row r="29" spans="2:64">
      <c r="B29" s="471"/>
      <c r="C29" s="471"/>
      <c r="D29" s="471"/>
      <c r="E29" s="303"/>
      <c r="F29" s="304"/>
      <c r="G29" s="304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305"/>
      <c r="S29" s="305"/>
      <c r="T29" s="305"/>
      <c r="U29" s="294"/>
      <c r="V29" s="294"/>
      <c r="W29" s="294"/>
      <c r="X29" s="305"/>
      <c r="Y29" s="305"/>
      <c r="Z29" s="305"/>
      <c r="AA29" s="294"/>
      <c r="AB29" s="294"/>
      <c r="AC29" s="294"/>
      <c r="AD29" s="305"/>
      <c r="AE29" s="305"/>
      <c r="AF29" s="305"/>
      <c r="AG29" s="294"/>
      <c r="AH29" s="294"/>
      <c r="AI29" s="294"/>
      <c r="AJ29" s="305"/>
      <c r="AK29" s="305"/>
      <c r="AL29" s="305"/>
      <c r="AM29" s="309"/>
      <c r="AN29" s="310"/>
      <c r="AO29" s="311"/>
      <c r="AP29" s="467"/>
      <c r="AQ29" s="468"/>
      <c r="AR29" s="468"/>
      <c r="AS29" s="469"/>
      <c r="AT29" s="469"/>
      <c r="AU29" s="469"/>
      <c r="AV29" s="469"/>
      <c r="AW29" s="469"/>
      <c r="AX29" s="469"/>
      <c r="AY29" s="469"/>
      <c r="AZ29" s="469"/>
      <c r="BA29" s="469"/>
      <c r="BD29" s="426"/>
      <c r="BE29" s="426"/>
      <c r="BF29" s="426"/>
      <c r="BI29" s="426"/>
      <c r="BJ29" s="426"/>
      <c r="BK29" s="426"/>
      <c r="BL29" s="426"/>
    </row>
    <row r="30" spans="2:64">
      <c r="B30" s="478"/>
      <c r="C30" s="478"/>
      <c r="D30" s="478"/>
      <c r="E30" s="478"/>
      <c r="F30" s="478"/>
      <c r="G30" s="478"/>
      <c r="H30" s="470">
        <f>IF(H23=7,IF($AZ$9=3,H9,IF($AZ$11=3,H11,IF($AZ$13=3,H13,IF($AZ$15=3,H15,IF($AZ$17=3,H17,IF($AZ$19=3,H19,IF($AZ$21=3,H21,""))))))),0)</f>
        <v>0</v>
      </c>
      <c r="I30" s="470"/>
      <c r="J30" s="82" t="str">
        <f>IF(H23=7,IF($AZ$9=3,J9,IF($AZ$11=3,J11,IF($AZ$13=3,J13,IF($AZ$15=3,J15,IF($AZ$17=3,J17,IF($AZ$19=3,J19,IF($AZ$21=3,J21,""))))))),"")</f>
        <v/>
      </c>
      <c r="K30" s="470">
        <f>IF(H23=7,IF($AZ$9=3,K9,IF($AZ$11=3,K11,IF($AZ$13=3,K13,IF($AZ$15=3,K15,IF($AZ$17=3,K17,IF($AZ$19=3,K19,IF($AZ$21=3,K21,""))))))),0)</f>
        <v>0</v>
      </c>
      <c r="L30" s="470"/>
      <c r="M30" s="470">
        <f>IF(M23=7,IF($AZ$9=3,M9,IF($AZ$11=3,M11,IF($AZ$13=3,M13,IF($AZ$15=3,M15,IF($AZ$17=3,M17,IF($AZ$19=3,M19,IF($AZ$21=3,M21,""))))))),0)</f>
        <v>0</v>
      </c>
      <c r="N30" s="470"/>
      <c r="O30" s="82" t="str">
        <f>IF(M23=7,IF($AZ$9=3,O9,IF($AZ$11=3,O11,IF($AZ$13=3,O13,IF($AZ$15=3,O15,IF($AZ$17=3,O17,IF($AZ$19=3,O19,IF($AZ$21=3,O21,""))))))),"")</f>
        <v/>
      </c>
      <c r="P30" s="470">
        <f>IF(M23=7,IF($AZ$9=3,P9,IF($AZ$11=3,P11,IF($AZ$13=3,P13,IF($AZ$15=3,P15,IF($AZ$17=3,P17,IF($AZ$19=3,P19,IF($AZ$21=3,P21,""))))))),0)</f>
        <v>0</v>
      </c>
      <c r="Q30" s="470"/>
      <c r="R30" s="470">
        <f>IF(R23=7,IF($AZ$9=3,R9,IF($AZ$11=3,R11,IF($AZ$13=3,R13,IF($AZ$15=3,R15,IF($AZ$17=3,R17,IF($AZ$19=3,R19,IF($AZ$21=3,R21,""))))))),0)</f>
        <v>0</v>
      </c>
      <c r="S30" s="470"/>
      <c r="T30" s="82" t="str">
        <f>IF(R23=7,IF($AZ$9=3,T9,IF($AZ$11=3,T11,IF($AZ$13=3,T13,IF($AZ$15=3,T15,IF($AZ$17=3,T17,IF($AZ$19=3,T19,IF($AZ$21=3,T21,""))))))),"")</f>
        <v/>
      </c>
      <c r="U30" s="470">
        <f>IF(R23=7,IF($AZ$9=3,U9,IF($AZ$11=3,U11,IF($AZ$13=3,U13,IF($AZ$15=3,U15,IF($AZ$17=3,U17,IF($AZ$19=3,U19,IF($AZ$21=3,U21,""))))))),0)</f>
        <v>0</v>
      </c>
      <c r="V30" s="470"/>
      <c r="W30" s="470">
        <f>IF(W23=7,IF($AZ$9=3,W9,IF($AZ$11=3,W11,IF($AZ$13=3,W13,IF($AZ$15=3,W15,IF($AZ$17=3,W17,IF($AZ$19=3,W19,IF($AZ$21=3,W21,""))))))),0)</f>
        <v>0</v>
      </c>
      <c r="X30" s="470"/>
      <c r="Y30" s="82" t="str">
        <f>IF(W23=7,IF($AZ$9=3,Y9,IF($AZ$11=3,Y11,IF($AZ$13=3,Y13,IF($AZ$15=3,Y15,IF($AZ$17=3,Y17,IF($AZ$19=3,Y19,IF($AZ$21=3,Y21,""))))))),"")</f>
        <v/>
      </c>
      <c r="Z30" s="470">
        <f>IF(W23=7,IF($AZ$9=3,Z9,IF($AZ$11=3,Z11,IF($AZ$13=3,Z13,IF($AZ$15=3,Z15,IF($AZ$17=3,Z17,IF($AZ$19=3,Z19,IF($AZ$21=3,Z21,""))))))),0)</f>
        <v>0</v>
      </c>
      <c r="AA30" s="470"/>
      <c r="AB30" s="470">
        <f>IF(AB23=7,IF($AZ$9=3,AB9,IF($AZ$11=3,AB11,IF($AZ$13=3,AB13,IF($AZ$15=3,AB15,IF($AZ$17=3,AB17,IF($AZ$19=3,AB19,IF($AZ$21=3,AB21,""))))))),0)</f>
        <v>0</v>
      </c>
      <c r="AC30" s="470"/>
      <c r="AD30" s="82" t="str">
        <f>IF(AB23=7,IF($AZ$9=3,AD9,IF($AZ$11=3,AD11,IF($AZ$13=3,AD13,IF($AZ$15=3,AD15,IF($AZ$17=3,AD17,IF($AZ$19=3,AD19,IF($AZ$21=3,AD21,""))))))),"")</f>
        <v/>
      </c>
      <c r="AE30" s="470">
        <f>IF(AB23=7,IF($AZ$9=3,AE9,IF($AZ$11=3,AE11,IF($AZ$13=3,AE13,IF($AZ$15=3,AE15,IF($AZ$17=3,AE17,IF($AZ$19=3,AE19,IF($AZ$21=3,AE21,""))))))),0)</f>
        <v>0</v>
      </c>
      <c r="AF30" s="470"/>
      <c r="AG30" s="470">
        <f>IF(AG23=7,IF($AZ$9=3,AG9,IF($AZ$11=3,AG11,IF($AZ$13=3,AG13,IF($AZ$15=3,AG15,IF($AZ$17=3,AG17,IF($AZ$19=3,AG19,IF($AZ$21=3,AG21,""))))))),0)</f>
        <v>0</v>
      </c>
      <c r="AH30" s="470"/>
      <c r="AI30" s="82" t="str">
        <f>IF(AG23=7,IF($AZ$9=3,AI9,IF($AZ$11=3,AI11,IF($AZ$13=3,AI13,IF($AZ$15=3,AI15,IF($AZ$17=3,AI17,IF($AZ$19=3,AI19,IF($AZ$21=3,AI21,""))))))),"")</f>
        <v/>
      </c>
      <c r="AJ30" s="470">
        <f>IF(AG23=7,IF($AZ$9=3,AJ9,IF($AZ$11=3,AJ11,IF($AZ$13=3,AJ13,IF($AZ$15=3,AJ15,IF($AZ$17=3,AJ17,IF($AZ$19=3,AJ19,IF($AZ$21=3,AJ21,""))))))),0)</f>
        <v>0</v>
      </c>
      <c r="AK30" s="470"/>
      <c r="AL30" s="470">
        <f>IF(AL23=7,IF($AZ$9=3,AL9,IF($AZ$11=3,AL11,IF($AZ$13=3,AL13,IF($AZ$15=3,AL15,IF($AZ$17=3,AL17,IF($AZ$19=3,AL19,IF($AZ$21=3,AL21,""))))))),0)</f>
        <v>0</v>
      </c>
      <c r="AM30" s="470"/>
      <c r="AN30" s="82" t="str">
        <f>IF(AL23=7,IF($AZ$9=3,AN9,IF($AZ$11=3,AN11,IF($AZ$13=3,AN13,IF($AZ$15=3,AN15,IF($AZ$17=3,AN17,IF($AZ$19=3,AN19,IF($AZ$21=3,AN21,""))))))),"")</f>
        <v/>
      </c>
      <c r="AO30" s="470">
        <f>IF(AL23=7,IF($AZ$9=3,AO9,IF($AZ$11=3,AO11,IF($AZ$13=3,AO13,IF($AZ$15=3,AO15,IF($AZ$17=3,AO17,IF($AZ$19=3,AO19,IF($AZ$21=3,AO21,""))))))),0)</f>
        <v>0</v>
      </c>
      <c r="AP30" s="475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D30" s="445">
        <f>COUNTIF(H30:AP31,"○")</f>
        <v>0</v>
      </c>
      <c r="BE30" s="445">
        <f>COUNTIF(C30:AL31,"△")</f>
        <v>0</v>
      </c>
      <c r="BF30" s="445">
        <f>COUNTIF(C30:AK31,"×")</f>
        <v>0</v>
      </c>
      <c r="BI30" s="438">
        <f>IF(ISBLANK($O$45),"",SUM(BD30*3+BE30))</f>
        <v>0</v>
      </c>
      <c r="BJ30" s="438">
        <f>($H$30+$M$30+$R$30+$W$30+$AB$30+$AG$30+$AL$30)</f>
        <v>0</v>
      </c>
      <c r="BK30" s="445">
        <f>K30+P30+U30+Z30+AE30+AJ30+AO30</f>
        <v>0</v>
      </c>
      <c r="BL30" s="426" t="s">
        <v>61</v>
      </c>
    </row>
    <row r="31" spans="2:64">
      <c r="B31" s="478"/>
      <c r="C31" s="478"/>
      <c r="D31" s="478"/>
      <c r="E31" s="478"/>
      <c r="F31" s="478"/>
      <c r="G31" s="478"/>
      <c r="H31" s="470"/>
      <c r="I31" s="470"/>
      <c r="J31" s="83"/>
      <c r="K31" s="470"/>
      <c r="L31" s="470"/>
      <c r="M31" s="470"/>
      <c r="N31" s="470"/>
      <c r="O31" s="83"/>
      <c r="P31" s="470"/>
      <c r="Q31" s="470"/>
      <c r="R31" s="470"/>
      <c r="S31" s="470"/>
      <c r="T31" s="83"/>
      <c r="U31" s="470"/>
      <c r="V31" s="470"/>
      <c r="W31" s="470"/>
      <c r="X31" s="470"/>
      <c r="Y31" s="83"/>
      <c r="Z31" s="470"/>
      <c r="AA31" s="470"/>
      <c r="AB31" s="470"/>
      <c r="AC31" s="470"/>
      <c r="AD31" s="83"/>
      <c r="AE31" s="470"/>
      <c r="AF31" s="470"/>
      <c r="AG31" s="470"/>
      <c r="AH31" s="470"/>
      <c r="AI31" s="83"/>
      <c r="AJ31" s="470"/>
      <c r="AK31" s="470"/>
      <c r="AL31" s="470"/>
      <c r="AM31" s="470"/>
      <c r="AN31" s="83"/>
      <c r="AO31" s="470"/>
      <c r="AP31" s="470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D31" s="445"/>
      <c r="BE31" s="445"/>
      <c r="BF31" s="445"/>
      <c r="BI31" s="438"/>
      <c r="BJ31" s="438"/>
      <c r="BK31" s="445"/>
      <c r="BL31" s="426"/>
    </row>
    <row r="32" spans="2:64">
      <c r="B32" s="472" t="s">
        <v>62</v>
      </c>
      <c r="C32" s="472"/>
      <c r="D32" s="472"/>
      <c r="E32" s="473"/>
      <c r="F32" s="473"/>
      <c r="G32" s="473"/>
      <c r="H32" s="474" t="s">
        <v>26</v>
      </c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I32" s="424" t="e">
        <f>IF(#REF!="","",IF($AZ$9=3,$AQ$9,IF($AZ$11=3,$AQ$11,IF($AZ$13=3,$AQ$13,IF($AZ$15=3,$AQ$15,IF($AZ$17=3,$AQ$17,IF($AZ$19=3,$AQ$19,IF($AZ$21=3,$AQ$21,""))))))))</f>
        <v>#REF!</v>
      </c>
      <c r="BJ32" s="424" t="e">
        <f>IF(#REF!="","",IF($AZ$9=3,$AS$9,IF($AZ$11=3,$AS$11,IF($AZ$13=3,$AS$13,IF($AZ$15=3,$AS$15,IF($AZ$17=3,$AS$17,IF($AZ$19=3,$AS$19,IF($AZ$21=3,$AS$21,""))))))))</f>
        <v>#REF!</v>
      </c>
      <c r="BK32" s="424" t="e">
        <f>IF(#REF!="","",IF($AZ$9=3,$AU$9,IF($AZ$11=3,$AU$11,IF($AZ$13=3,$AU$13,IF($AZ$15=3,$AU$15,IF($AZ$17=3,$AU$17,IF($AZ$19=3,$AU$19,IF($AZ$21=3,$AU$21,""))))))))</f>
        <v>#REF!</v>
      </c>
      <c r="BL32" s="424" t="e">
        <f>IF(#REF!="","",IF($AZ$9=3,$C$9,IF($AZ$11=3,$C$11,IF($AZ$13=3,$C$13,IF($AZ$15=3,$C$15,IF($AZ$17=3,$C$17,IF($AZ$19=3,$C$19,IF($AZ$21=3,$C$21,""))))))))</f>
        <v>#REF!</v>
      </c>
    </row>
    <row r="33" spans="2:64">
      <c r="B33" s="472"/>
      <c r="C33" s="472"/>
      <c r="D33" s="472"/>
      <c r="E33" s="473"/>
      <c r="F33" s="473"/>
      <c r="G33" s="473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I33" s="424"/>
      <c r="BJ33" s="424"/>
      <c r="BK33" s="424"/>
      <c r="BL33" s="424"/>
    </row>
    <row r="34" spans="2:64">
      <c r="B34" s="472"/>
      <c r="C34" s="472"/>
      <c r="D34" s="472"/>
      <c r="E34" s="473"/>
      <c r="F34" s="473"/>
      <c r="G34" s="473"/>
      <c r="H34" s="474" t="s">
        <v>27</v>
      </c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G34" s="84"/>
      <c r="BH34" s="426" t="s">
        <v>63</v>
      </c>
      <c r="BI34" s="426" t="e">
        <f>BI32-BI30</f>
        <v>#REF!</v>
      </c>
      <c r="BJ34" s="426" t="e">
        <f>BJ32-BJ30</f>
        <v>#REF!</v>
      </c>
      <c r="BK34" s="426" t="e">
        <f>BK32-BK30</f>
        <v>#REF!</v>
      </c>
    </row>
    <row r="35" spans="2:64">
      <c r="B35" s="472"/>
      <c r="C35" s="472"/>
      <c r="D35" s="472"/>
      <c r="E35" s="473"/>
      <c r="F35" s="473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G35" s="84"/>
      <c r="BH35" s="426"/>
      <c r="BI35" s="426"/>
      <c r="BJ35" s="426"/>
      <c r="BK35" s="426"/>
    </row>
    <row r="36" spans="2:64">
      <c r="B36" s="472"/>
      <c r="C36" s="472"/>
      <c r="D36" s="472"/>
      <c r="E36" s="473"/>
      <c r="F36" s="473"/>
      <c r="G36" s="473"/>
      <c r="H36" s="474" t="s">
        <v>28</v>
      </c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</row>
    <row r="37" spans="2:64">
      <c r="B37" s="472"/>
      <c r="C37" s="472"/>
      <c r="D37" s="472"/>
      <c r="E37" s="473"/>
      <c r="F37" s="473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</row>
    <row r="38" spans="2:64">
      <c r="B38" s="472"/>
      <c r="C38" s="472"/>
      <c r="D38" s="472"/>
      <c r="E38" s="473"/>
      <c r="F38" s="473"/>
      <c r="G38" s="473"/>
      <c r="H38" s="477" t="s">
        <v>29</v>
      </c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</row>
    <row r="39" spans="2:64">
      <c r="B39" s="472"/>
      <c r="C39" s="472"/>
      <c r="D39" s="472"/>
      <c r="E39" s="473"/>
      <c r="F39" s="473"/>
      <c r="G39" s="473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</row>
    <row r="40" spans="2:64" ht="21">
      <c r="B40" s="122"/>
      <c r="C40" s="122"/>
      <c r="D40" s="122"/>
      <c r="E40" s="123"/>
      <c r="F40" s="123"/>
      <c r="G40" s="123"/>
      <c r="H40" s="479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</row>
    <row r="41" spans="2:64">
      <c r="B41" s="124"/>
      <c r="C41" s="124"/>
      <c r="D41" s="124"/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481" t="s">
        <v>64</v>
      </c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</row>
    <row r="42" spans="2:64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</row>
    <row r="43" spans="2:64">
      <c r="B43" s="85"/>
      <c r="C43" s="482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484" t="s">
        <v>65</v>
      </c>
      <c r="AI43" s="485"/>
      <c r="AJ43" s="485"/>
      <c r="AK43" s="485"/>
      <c r="AL43" s="485"/>
      <c r="AM43" s="485"/>
      <c r="AN43" s="85"/>
      <c r="AO43" s="85"/>
      <c r="AP43" s="85"/>
      <c r="AQ43" s="85"/>
      <c r="AR43" s="485" t="s">
        <v>66</v>
      </c>
      <c r="AS43" s="485"/>
      <c r="AT43" s="485"/>
      <c r="AU43" s="485"/>
      <c r="AV43" s="485"/>
      <c r="AW43" s="485"/>
    </row>
    <row r="44" spans="2:64">
      <c r="B44" s="85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7"/>
      <c r="AH44" s="485"/>
      <c r="AI44" s="485"/>
      <c r="AJ44" s="485"/>
      <c r="AK44" s="485"/>
      <c r="AL44" s="485"/>
      <c r="AM44" s="485"/>
      <c r="AN44" s="85"/>
      <c r="AO44" s="85"/>
      <c r="AP44" s="85"/>
      <c r="AQ44" s="85"/>
      <c r="AR44" s="485"/>
      <c r="AS44" s="485"/>
      <c r="AT44" s="485"/>
      <c r="AU44" s="485"/>
      <c r="AV44" s="485"/>
      <c r="AW44" s="485"/>
    </row>
    <row r="45" spans="2:64" ht="13.5" customHeight="1">
      <c r="B45" s="487" t="s">
        <v>67</v>
      </c>
      <c r="C45" s="487"/>
      <c r="D45" s="493" t="s">
        <v>68</v>
      </c>
      <c r="E45" s="494"/>
      <c r="F45" s="494"/>
      <c r="G45" s="494"/>
      <c r="H45" s="494"/>
      <c r="I45" s="495" t="str">
        <f>C9</f>
        <v>倉賀野FC</v>
      </c>
      <c r="J45" s="496"/>
      <c r="K45" s="496"/>
      <c r="L45" s="496"/>
      <c r="M45" s="496"/>
      <c r="N45" s="497"/>
      <c r="O45" s="491">
        <v>1</v>
      </c>
      <c r="P45" s="491"/>
      <c r="Q45" s="491"/>
      <c r="R45" s="88"/>
      <c r="S45" s="491">
        <v>9</v>
      </c>
      <c r="T45" s="491"/>
      <c r="U45" s="491"/>
      <c r="V45" s="490" t="str">
        <f>C13</f>
        <v>六郷SC</v>
      </c>
      <c r="W45" s="490"/>
      <c r="X45" s="490"/>
      <c r="Y45" s="490"/>
      <c r="Z45" s="490"/>
      <c r="AA45" s="490"/>
      <c r="AB45" s="89"/>
      <c r="AC45" s="89"/>
      <c r="AD45" s="89"/>
      <c r="AE45" s="89"/>
      <c r="AF45" s="90"/>
      <c r="AG45" s="90"/>
      <c r="AH45" s="486"/>
      <c r="AI45" s="486"/>
      <c r="AJ45" s="486"/>
      <c r="AK45" s="486"/>
      <c r="AL45" s="486"/>
      <c r="AM45" s="486"/>
      <c r="AN45" s="91"/>
      <c r="AO45" s="91"/>
      <c r="AP45" s="91"/>
      <c r="AQ45" s="91"/>
      <c r="AR45" s="486"/>
      <c r="AS45" s="486"/>
      <c r="AT45" s="486"/>
      <c r="AU45" s="486"/>
      <c r="AV45" s="486"/>
      <c r="AW45" s="486"/>
    </row>
    <row r="46" spans="2:64" ht="13.5" customHeight="1">
      <c r="B46" s="487"/>
      <c r="C46" s="487"/>
      <c r="D46" s="494"/>
      <c r="E46" s="494"/>
      <c r="F46" s="494"/>
      <c r="G46" s="494"/>
      <c r="H46" s="494"/>
      <c r="I46" s="498"/>
      <c r="J46" s="499"/>
      <c r="K46" s="499"/>
      <c r="L46" s="499"/>
      <c r="M46" s="499"/>
      <c r="N46" s="500"/>
      <c r="O46" s="491"/>
      <c r="P46" s="491"/>
      <c r="Q46" s="491"/>
      <c r="R46" s="92"/>
      <c r="S46" s="491"/>
      <c r="T46" s="491"/>
      <c r="U46" s="491"/>
      <c r="V46" s="490"/>
      <c r="W46" s="490"/>
      <c r="X46" s="490"/>
      <c r="Y46" s="490"/>
      <c r="Z46" s="490"/>
      <c r="AA46" s="490"/>
      <c r="AB46" s="89"/>
      <c r="AC46" s="89"/>
      <c r="AD46" s="89"/>
      <c r="AE46" s="89"/>
      <c r="AF46" s="90"/>
      <c r="AG46" s="90"/>
      <c r="AH46" s="486"/>
      <c r="AI46" s="486"/>
      <c r="AJ46" s="486"/>
      <c r="AK46" s="486"/>
      <c r="AL46" s="486"/>
      <c r="AM46" s="486"/>
      <c r="AN46" s="91"/>
      <c r="AO46" s="91"/>
      <c r="AP46" s="91"/>
      <c r="AQ46" s="91"/>
      <c r="AR46" s="486"/>
      <c r="AS46" s="486"/>
      <c r="AT46" s="486"/>
      <c r="AU46" s="486"/>
      <c r="AV46" s="486"/>
      <c r="AW46" s="486"/>
    </row>
    <row r="47" spans="2:64" ht="13.5" customHeight="1">
      <c r="B47" s="487" t="s">
        <v>69</v>
      </c>
      <c r="C47" s="487"/>
      <c r="D47" s="488" t="s">
        <v>70</v>
      </c>
      <c r="E47" s="489"/>
      <c r="F47" s="489"/>
      <c r="G47" s="489"/>
      <c r="H47" s="489"/>
      <c r="I47" s="490" t="str">
        <f>C11</f>
        <v>Ｊ・Ｏ　ＦＣ</v>
      </c>
      <c r="J47" s="490"/>
      <c r="K47" s="490"/>
      <c r="L47" s="490"/>
      <c r="M47" s="490"/>
      <c r="N47" s="490"/>
      <c r="O47" s="491">
        <v>0</v>
      </c>
      <c r="P47" s="491"/>
      <c r="Q47" s="491"/>
      <c r="R47" s="88"/>
      <c r="S47" s="491">
        <v>1</v>
      </c>
      <c r="T47" s="491"/>
      <c r="U47" s="491"/>
      <c r="V47" s="490" t="str">
        <f>C15</f>
        <v>ＦＣ中川</v>
      </c>
      <c r="W47" s="490"/>
      <c r="X47" s="490"/>
      <c r="Y47" s="490"/>
      <c r="Z47" s="490"/>
      <c r="AA47" s="490"/>
      <c r="AB47" s="93"/>
      <c r="AC47" s="93"/>
      <c r="AD47" s="93"/>
      <c r="AE47" s="93"/>
      <c r="AF47" s="93"/>
      <c r="AG47" s="93"/>
      <c r="AH47" s="492"/>
      <c r="AI47" s="492"/>
      <c r="AJ47" s="492"/>
      <c r="AK47" s="492"/>
      <c r="AL47" s="492"/>
      <c r="AM47" s="492"/>
      <c r="AN47" s="91"/>
      <c r="AO47" s="91"/>
      <c r="AP47" s="91"/>
      <c r="AQ47" s="91"/>
      <c r="AR47" s="490"/>
      <c r="AS47" s="490"/>
      <c r="AT47" s="490"/>
      <c r="AU47" s="490"/>
      <c r="AV47" s="490"/>
      <c r="AW47" s="490"/>
    </row>
    <row r="48" spans="2:64" ht="13.5" customHeight="1">
      <c r="B48" s="487"/>
      <c r="C48" s="487"/>
      <c r="D48" s="489"/>
      <c r="E48" s="489"/>
      <c r="F48" s="489"/>
      <c r="G48" s="489"/>
      <c r="H48" s="489"/>
      <c r="I48" s="490"/>
      <c r="J48" s="490"/>
      <c r="K48" s="490"/>
      <c r="L48" s="490"/>
      <c r="M48" s="490"/>
      <c r="N48" s="490"/>
      <c r="O48" s="491"/>
      <c r="P48" s="491"/>
      <c r="Q48" s="491"/>
      <c r="R48" s="92"/>
      <c r="S48" s="491"/>
      <c r="T48" s="491"/>
      <c r="U48" s="491"/>
      <c r="V48" s="490"/>
      <c r="W48" s="490"/>
      <c r="X48" s="490"/>
      <c r="Y48" s="490"/>
      <c r="Z48" s="490"/>
      <c r="AA48" s="490"/>
      <c r="AB48" s="93"/>
      <c r="AC48" s="93"/>
      <c r="AD48" s="93"/>
      <c r="AE48" s="93"/>
      <c r="AF48" s="93"/>
      <c r="AG48" s="93"/>
      <c r="AH48" s="492"/>
      <c r="AI48" s="492"/>
      <c r="AJ48" s="492"/>
      <c r="AK48" s="492"/>
      <c r="AL48" s="492"/>
      <c r="AM48" s="492"/>
      <c r="AN48" s="91"/>
      <c r="AO48" s="91"/>
      <c r="AP48" s="91"/>
      <c r="AQ48" s="91"/>
      <c r="AR48" s="490"/>
      <c r="AS48" s="490"/>
      <c r="AT48" s="490"/>
      <c r="AU48" s="490"/>
      <c r="AV48" s="490"/>
      <c r="AW48" s="490"/>
    </row>
    <row r="49" spans="2:50" ht="13.5" customHeight="1">
      <c r="B49" s="487" t="s">
        <v>71</v>
      </c>
      <c r="C49" s="487"/>
      <c r="D49" s="493" t="s">
        <v>72</v>
      </c>
      <c r="E49" s="494"/>
      <c r="F49" s="494"/>
      <c r="G49" s="494"/>
      <c r="H49" s="494"/>
      <c r="I49" s="490" t="str">
        <f>C13</f>
        <v>六郷SC</v>
      </c>
      <c r="J49" s="490"/>
      <c r="K49" s="490"/>
      <c r="L49" s="490"/>
      <c r="M49" s="490"/>
      <c r="N49" s="490"/>
      <c r="O49" s="491">
        <v>1</v>
      </c>
      <c r="P49" s="491"/>
      <c r="Q49" s="491"/>
      <c r="R49" s="88"/>
      <c r="S49" s="491">
        <v>4</v>
      </c>
      <c r="T49" s="491"/>
      <c r="U49" s="491"/>
      <c r="V49" s="490" t="str">
        <f>C17</f>
        <v>寺尾少年SC</v>
      </c>
      <c r="W49" s="490"/>
      <c r="X49" s="490"/>
      <c r="Y49" s="490"/>
      <c r="Z49" s="490"/>
      <c r="AA49" s="490"/>
      <c r="AB49" s="93"/>
      <c r="AC49" s="93"/>
      <c r="AD49" s="93"/>
      <c r="AE49" s="93"/>
      <c r="AF49" s="93"/>
      <c r="AG49" s="93"/>
      <c r="AH49" s="490"/>
      <c r="AI49" s="490"/>
      <c r="AJ49" s="490"/>
      <c r="AK49" s="490"/>
      <c r="AL49" s="490"/>
      <c r="AM49" s="490"/>
      <c r="AN49" s="91"/>
      <c r="AO49" s="91"/>
      <c r="AP49" s="91"/>
      <c r="AQ49" s="91"/>
      <c r="AR49" s="490"/>
      <c r="AS49" s="490"/>
      <c r="AT49" s="490"/>
      <c r="AU49" s="490"/>
      <c r="AV49" s="490"/>
      <c r="AW49" s="490"/>
    </row>
    <row r="50" spans="2:50" ht="13.5" customHeight="1">
      <c r="B50" s="487"/>
      <c r="C50" s="487"/>
      <c r="D50" s="494"/>
      <c r="E50" s="494"/>
      <c r="F50" s="494"/>
      <c r="G50" s="494"/>
      <c r="H50" s="494"/>
      <c r="I50" s="490"/>
      <c r="J50" s="490"/>
      <c r="K50" s="490"/>
      <c r="L50" s="490"/>
      <c r="M50" s="490"/>
      <c r="N50" s="490"/>
      <c r="O50" s="491"/>
      <c r="P50" s="491"/>
      <c r="Q50" s="491"/>
      <c r="R50" s="92"/>
      <c r="S50" s="491"/>
      <c r="T50" s="491"/>
      <c r="U50" s="491"/>
      <c r="V50" s="490"/>
      <c r="W50" s="490"/>
      <c r="X50" s="490"/>
      <c r="Y50" s="490"/>
      <c r="Z50" s="490"/>
      <c r="AA50" s="490"/>
      <c r="AB50" s="93"/>
      <c r="AC50" s="93"/>
      <c r="AD50" s="93"/>
      <c r="AE50" s="93"/>
      <c r="AF50" s="93"/>
      <c r="AG50" s="93"/>
      <c r="AH50" s="490"/>
      <c r="AI50" s="490"/>
      <c r="AJ50" s="490"/>
      <c r="AK50" s="490"/>
      <c r="AL50" s="490"/>
      <c r="AM50" s="490"/>
      <c r="AN50" s="91"/>
      <c r="AO50" s="91"/>
      <c r="AP50" s="91"/>
      <c r="AQ50" s="91"/>
      <c r="AR50" s="490"/>
      <c r="AS50" s="490"/>
      <c r="AT50" s="490"/>
      <c r="AU50" s="490"/>
      <c r="AV50" s="490"/>
      <c r="AW50" s="490"/>
    </row>
    <row r="51" spans="2:50" ht="13.5" customHeight="1">
      <c r="B51" s="487" t="s">
        <v>73</v>
      </c>
      <c r="C51" s="487"/>
      <c r="D51" s="493" t="s">
        <v>74</v>
      </c>
      <c r="E51" s="494"/>
      <c r="F51" s="494"/>
      <c r="G51" s="494"/>
      <c r="H51" s="494"/>
      <c r="I51" s="501" t="str">
        <f>C9</f>
        <v>倉賀野FC</v>
      </c>
      <c r="J51" s="501"/>
      <c r="K51" s="501"/>
      <c r="L51" s="501"/>
      <c r="M51" s="501"/>
      <c r="N51" s="501"/>
      <c r="O51" s="491">
        <v>1</v>
      </c>
      <c r="P51" s="491"/>
      <c r="Q51" s="491"/>
      <c r="R51" s="88"/>
      <c r="S51" s="491">
        <v>5</v>
      </c>
      <c r="T51" s="491"/>
      <c r="U51" s="491"/>
      <c r="V51" s="486" t="str">
        <f>C15</f>
        <v>ＦＣ中川</v>
      </c>
      <c r="W51" s="486"/>
      <c r="X51" s="486"/>
      <c r="Y51" s="486"/>
      <c r="Z51" s="486"/>
      <c r="AA51" s="486"/>
      <c r="AB51" s="93"/>
      <c r="AC51" s="93"/>
      <c r="AD51" s="93"/>
      <c r="AE51" s="93"/>
      <c r="AF51" s="93"/>
      <c r="AG51" s="93"/>
      <c r="AH51" s="490"/>
      <c r="AI51" s="490"/>
      <c r="AJ51" s="490"/>
      <c r="AK51" s="490"/>
      <c r="AL51" s="490"/>
      <c r="AM51" s="490"/>
      <c r="AN51" s="91"/>
      <c r="AO51" s="91"/>
      <c r="AP51" s="91"/>
      <c r="AQ51" s="91"/>
      <c r="AR51" s="486"/>
      <c r="AS51" s="486"/>
      <c r="AT51" s="486"/>
      <c r="AU51" s="486"/>
      <c r="AV51" s="486"/>
      <c r="AW51" s="486"/>
    </row>
    <row r="52" spans="2:50" ht="13.5" customHeight="1">
      <c r="B52" s="487"/>
      <c r="C52" s="487"/>
      <c r="D52" s="494"/>
      <c r="E52" s="494"/>
      <c r="F52" s="494"/>
      <c r="G52" s="494"/>
      <c r="H52" s="494"/>
      <c r="I52" s="501"/>
      <c r="J52" s="501"/>
      <c r="K52" s="501"/>
      <c r="L52" s="501"/>
      <c r="M52" s="501"/>
      <c r="N52" s="501"/>
      <c r="O52" s="491"/>
      <c r="P52" s="491"/>
      <c r="Q52" s="491"/>
      <c r="R52" s="92"/>
      <c r="S52" s="491"/>
      <c r="T52" s="491"/>
      <c r="U52" s="491"/>
      <c r="V52" s="486"/>
      <c r="W52" s="486"/>
      <c r="X52" s="486"/>
      <c r="Y52" s="486"/>
      <c r="Z52" s="486"/>
      <c r="AA52" s="486"/>
      <c r="AB52" s="93"/>
      <c r="AC52" s="93"/>
      <c r="AD52" s="93"/>
      <c r="AE52" s="93"/>
      <c r="AF52" s="93"/>
      <c r="AG52" s="93"/>
      <c r="AH52" s="490"/>
      <c r="AI52" s="490"/>
      <c r="AJ52" s="490"/>
      <c r="AK52" s="490"/>
      <c r="AL52" s="490"/>
      <c r="AM52" s="490"/>
      <c r="AN52" s="91"/>
      <c r="AO52" s="91"/>
      <c r="AP52" s="91"/>
      <c r="AQ52" s="91"/>
      <c r="AR52" s="486"/>
      <c r="AS52" s="486"/>
      <c r="AT52" s="486"/>
      <c r="AU52" s="486"/>
      <c r="AV52" s="486"/>
      <c r="AW52" s="486"/>
    </row>
    <row r="53" spans="2:50" ht="13.5" customHeight="1">
      <c r="B53" s="487" t="s">
        <v>75</v>
      </c>
      <c r="C53" s="487"/>
      <c r="D53" s="493" t="s">
        <v>76</v>
      </c>
      <c r="E53" s="494"/>
      <c r="F53" s="494"/>
      <c r="G53" s="494"/>
      <c r="H53" s="494"/>
      <c r="I53" s="490" t="str">
        <f>C11</f>
        <v>Ｊ・Ｏ　ＦＣ</v>
      </c>
      <c r="J53" s="490"/>
      <c r="K53" s="490"/>
      <c r="L53" s="490"/>
      <c r="M53" s="490"/>
      <c r="N53" s="490"/>
      <c r="O53" s="491">
        <v>0</v>
      </c>
      <c r="P53" s="491"/>
      <c r="Q53" s="491"/>
      <c r="R53" s="88"/>
      <c r="S53" s="491">
        <v>3</v>
      </c>
      <c r="T53" s="491"/>
      <c r="U53" s="491"/>
      <c r="V53" s="490" t="str">
        <f>C17</f>
        <v>寺尾少年SC</v>
      </c>
      <c r="W53" s="490"/>
      <c r="X53" s="490"/>
      <c r="Y53" s="490"/>
      <c r="Z53" s="490"/>
      <c r="AA53" s="490"/>
      <c r="AB53" s="93"/>
      <c r="AC53" s="93"/>
      <c r="AD53" s="93"/>
      <c r="AE53" s="93"/>
      <c r="AF53" s="93"/>
      <c r="AG53" s="93"/>
      <c r="AH53" s="490"/>
      <c r="AI53" s="490"/>
      <c r="AJ53" s="490"/>
      <c r="AK53" s="490"/>
      <c r="AL53" s="490"/>
      <c r="AM53" s="490"/>
      <c r="AN53" s="91"/>
      <c r="AO53" s="91"/>
      <c r="AP53" s="91"/>
      <c r="AQ53" s="91"/>
      <c r="AR53" s="492"/>
      <c r="AS53" s="492"/>
      <c r="AT53" s="492"/>
      <c r="AU53" s="492"/>
      <c r="AV53" s="492"/>
      <c r="AW53" s="492"/>
    </row>
    <row r="54" spans="2:50" ht="13.5" customHeight="1">
      <c r="B54" s="487"/>
      <c r="C54" s="487"/>
      <c r="D54" s="494"/>
      <c r="E54" s="494"/>
      <c r="F54" s="494"/>
      <c r="G54" s="494"/>
      <c r="H54" s="494"/>
      <c r="I54" s="490"/>
      <c r="J54" s="490"/>
      <c r="K54" s="490"/>
      <c r="L54" s="490"/>
      <c r="M54" s="490"/>
      <c r="N54" s="490"/>
      <c r="O54" s="491"/>
      <c r="P54" s="491"/>
      <c r="Q54" s="491"/>
      <c r="R54" s="92"/>
      <c r="S54" s="491"/>
      <c r="T54" s="491"/>
      <c r="U54" s="491"/>
      <c r="V54" s="490"/>
      <c r="W54" s="490"/>
      <c r="X54" s="490"/>
      <c r="Y54" s="490"/>
      <c r="Z54" s="490"/>
      <c r="AA54" s="490"/>
      <c r="AB54" s="93"/>
      <c r="AC54" s="93"/>
      <c r="AD54" s="93"/>
      <c r="AE54" s="93"/>
      <c r="AF54" s="93"/>
      <c r="AG54" s="93"/>
      <c r="AH54" s="490"/>
      <c r="AI54" s="490"/>
      <c r="AJ54" s="490"/>
      <c r="AK54" s="490"/>
      <c r="AL54" s="490"/>
      <c r="AM54" s="490"/>
      <c r="AN54" s="91"/>
      <c r="AO54" s="91"/>
      <c r="AP54" s="91"/>
      <c r="AQ54" s="91"/>
      <c r="AR54" s="492"/>
      <c r="AS54" s="492"/>
      <c r="AT54" s="492"/>
      <c r="AU54" s="492"/>
      <c r="AV54" s="492"/>
      <c r="AW54" s="492"/>
    </row>
    <row r="55" spans="2:50">
      <c r="B55" s="487"/>
      <c r="C55" s="487"/>
      <c r="D55" s="493"/>
      <c r="E55" s="494"/>
      <c r="F55" s="494"/>
      <c r="G55" s="494"/>
      <c r="H55" s="494"/>
      <c r="I55" s="502"/>
      <c r="J55" s="490"/>
      <c r="K55" s="490"/>
      <c r="L55" s="490"/>
      <c r="M55" s="490"/>
      <c r="N55" s="503"/>
      <c r="O55" s="507"/>
      <c r="P55" s="508"/>
      <c r="Q55" s="509"/>
      <c r="R55" s="92"/>
      <c r="S55" s="507"/>
      <c r="T55" s="508"/>
      <c r="U55" s="509"/>
      <c r="V55" s="502">
        <f>C21</f>
        <v>0</v>
      </c>
      <c r="W55" s="490"/>
      <c r="X55" s="490"/>
      <c r="Y55" s="490"/>
      <c r="Z55" s="490"/>
      <c r="AA55" s="503"/>
      <c r="AB55" s="93"/>
      <c r="AC55" s="93"/>
      <c r="AD55" s="93"/>
      <c r="AE55" s="93"/>
      <c r="AF55" s="93"/>
      <c r="AG55" s="93"/>
      <c r="AH55" s="502"/>
      <c r="AI55" s="490"/>
      <c r="AJ55" s="490"/>
      <c r="AK55" s="490"/>
      <c r="AL55" s="490"/>
      <c r="AM55" s="503"/>
      <c r="AN55" s="91"/>
      <c r="AO55" s="91"/>
      <c r="AP55" s="91"/>
      <c r="AQ55" s="91"/>
      <c r="AR55" s="502"/>
      <c r="AS55" s="490"/>
      <c r="AT55" s="490"/>
      <c r="AU55" s="490"/>
      <c r="AV55" s="490"/>
      <c r="AW55" s="503"/>
      <c r="AX55" s="75"/>
    </row>
    <row r="56" spans="2:50">
      <c r="B56" s="487"/>
      <c r="C56" s="487"/>
      <c r="D56" s="494"/>
      <c r="E56" s="494"/>
      <c r="F56" s="494"/>
      <c r="G56" s="494"/>
      <c r="H56" s="494"/>
      <c r="I56" s="504"/>
      <c r="J56" s="505"/>
      <c r="K56" s="505"/>
      <c r="L56" s="505"/>
      <c r="M56" s="505"/>
      <c r="N56" s="506"/>
      <c r="O56" s="510"/>
      <c r="P56" s="511"/>
      <c r="Q56" s="512"/>
      <c r="R56" s="92"/>
      <c r="S56" s="510"/>
      <c r="T56" s="511"/>
      <c r="U56" s="512"/>
      <c r="V56" s="504"/>
      <c r="W56" s="505"/>
      <c r="X56" s="505"/>
      <c r="Y56" s="505"/>
      <c r="Z56" s="505"/>
      <c r="AA56" s="506"/>
      <c r="AB56" s="93"/>
      <c r="AC56" s="93"/>
      <c r="AD56" s="93"/>
      <c r="AE56" s="93"/>
      <c r="AF56" s="93"/>
      <c r="AG56" s="93"/>
      <c r="AH56" s="504"/>
      <c r="AI56" s="505"/>
      <c r="AJ56" s="505"/>
      <c r="AK56" s="505"/>
      <c r="AL56" s="505"/>
      <c r="AM56" s="506"/>
      <c r="AN56" s="91"/>
      <c r="AO56" s="91"/>
      <c r="AP56" s="91"/>
      <c r="AQ56" s="91"/>
      <c r="AR56" s="504"/>
      <c r="AS56" s="505"/>
      <c r="AT56" s="505"/>
      <c r="AU56" s="505"/>
      <c r="AV56" s="505"/>
      <c r="AW56" s="506"/>
      <c r="AX56" s="75"/>
    </row>
    <row r="57" spans="2:50">
      <c r="B57" s="487"/>
      <c r="C57" s="487"/>
      <c r="D57" s="493"/>
      <c r="E57" s="494"/>
      <c r="F57" s="494"/>
      <c r="G57" s="494"/>
      <c r="H57" s="494"/>
      <c r="I57" s="519"/>
      <c r="J57" s="520"/>
      <c r="K57" s="520"/>
      <c r="L57" s="520"/>
      <c r="M57" s="520"/>
      <c r="N57" s="521"/>
      <c r="O57" s="522"/>
      <c r="P57" s="523"/>
      <c r="Q57" s="524"/>
      <c r="R57" s="92"/>
      <c r="S57" s="522"/>
      <c r="T57" s="523"/>
      <c r="U57" s="524"/>
      <c r="V57" s="513"/>
      <c r="W57" s="514"/>
      <c r="X57" s="514"/>
      <c r="Y57" s="514"/>
      <c r="Z57" s="514"/>
      <c r="AA57" s="515"/>
      <c r="AB57" s="93"/>
      <c r="AC57" s="93"/>
      <c r="AD57" s="93"/>
      <c r="AE57" s="93"/>
      <c r="AF57" s="93"/>
      <c r="AG57" s="93"/>
      <c r="AH57" s="513"/>
      <c r="AI57" s="514"/>
      <c r="AJ57" s="514"/>
      <c r="AK57" s="514"/>
      <c r="AL57" s="514"/>
      <c r="AM57" s="515"/>
      <c r="AN57" s="91"/>
      <c r="AO57" s="91"/>
      <c r="AP57" s="91"/>
      <c r="AQ57" s="91"/>
      <c r="AR57" s="519">
        <f>C21</f>
        <v>0</v>
      </c>
      <c r="AS57" s="520"/>
      <c r="AT57" s="520"/>
      <c r="AU57" s="520"/>
      <c r="AV57" s="520"/>
      <c r="AW57" s="521"/>
    </row>
    <row r="58" spans="2:50">
      <c r="B58" s="487"/>
      <c r="C58" s="487"/>
      <c r="D58" s="494"/>
      <c r="E58" s="494"/>
      <c r="F58" s="494"/>
      <c r="G58" s="494"/>
      <c r="H58" s="494"/>
      <c r="I58" s="504"/>
      <c r="J58" s="505"/>
      <c r="K58" s="505"/>
      <c r="L58" s="505"/>
      <c r="M58" s="505"/>
      <c r="N58" s="506"/>
      <c r="O58" s="510"/>
      <c r="P58" s="511"/>
      <c r="Q58" s="512"/>
      <c r="R58" s="92"/>
      <c r="S58" s="510"/>
      <c r="T58" s="511"/>
      <c r="U58" s="512"/>
      <c r="V58" s="516"/>
      <c r="W58" s="517"/>
      <c r="X58" s="517"/>
      <c r="Y58" s="517"/>
      <c r="Z58" s="517"/>
      <c r="AA58" s="518"/>
      <c r="AB58" s="93"/>
      <c r="AC58" s="93"/>
      <c r="AD58" s="93"/>
      <c r="AE58" s="93"/>
      <c r="AF58" s="93"/>
      <c r="AG58" s="93"/>
      <c r="AH58" s="516"/>
      <c r="AI58" s="517"/>
      <c r="AJ58" s="517"/>
      <c r="AK58" s="517"/>
      <c r="AL58" s="517"/>
      <c r="AM58" s="518"/>
      <c r="AN58" s="91"/>
      <c r="AO58" s="91"/>
      <c r="AP58" s="91"/>
      <c r="AQ58" s="91"/>
      <c r="AR58" s="504"/>
      <c r="AS58" s="505"/>
      <c r="AT58" s="505"/>
      <c r="AU58" s="505"/>
      <c r="AV58" s="505"/>
      <c r="AW58" s="506"/>
    </row>
    <row r="59" spans="2:50">
      <c r="B59" s="90"/>
      <c r="C59" s="482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93"/>
      <c r="O59" s="94"/>
      <c r="P59" s="94"/>
      <c r="Q59" s="94"/>
      <c r="R59" s="95"/>
      <c r="S59" s="94"/>
      <c r="T59" s="94"/>
      <c r="U59" s="94"/>
      <c r="V59" s="96"/>
      <c r="W59" s="96"/>
      <c r="X59" s="96"/>
      <c r="Y59" s="96"/>
      <c r="Z59" s="96"/>
      <c r="AA59" s="96"/>
      <c r="AB59" s="93"/>
      <c r="AC59" s="93"/>
      <c r="AD59" s="93"/>
      <c r="AE59" s="93"/>
      <c r="AF59" s="93"/>
      <c r="AG59" s="93"/>
      <c r="AH59" s="96"/>
      <c r="AI59" s="96"/>
      <c r="AJ59" s="96"/>
      <c r="AK59" s="96"/>
      <c r="AL59" s="96"/>
      <c r="AM59" s="96"/>
      <c r="AN59" s="89"/>
      <c r="AO59" s="89"/>
      <c r="AP59" s="89"/>
      <c r="AQ59" s="89"/>
      <c r="AR59" s="96"/>
      <c r="AS59" s="96"/>
      <c r="AT59" s="96"/>
      <c r="AU59" s="96"/>
      <c r="AV59" s="96"/>
      <c r="AW59" s="96"/>
    </row>
    <row r="60" spans="2:50">
      <c r="B60" s="90"/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93"/>
      <c r="O60" s="94"/>
      <c r="P60" s="94"/>
      <c r="Q60" s="94"/>
      <c r="R60" s="95"/>
      <c r="S60" s="94"/>
      <c r="T60" s="94"/>
      <c r="U60" s="94"/>
      <c r="V60" s="96"/>
      <c r="W60" s="96"/>
      <c r="X60" s="96"/>
      <c r="Y60" s="96"/>
      <c r="Z60" s="96"/>
      <c r="AA60" s="96"/>
      <c r="AB60" s="93"/>
      <c r="AC60" s="93"/>
      <c r="AD60" s="93"/>
      <c r="AE60" s="93"/>
      <c r="AF60" s="93"/>
      <c r="AG60" s="93"/>
      <c r="AH60" s="96"/>
      <c r="AI60" s="96"/>
      <c r="AJ60" s="96"/>
      <c r="AK60" s="96"/>
      <c r="AL60" s="96"/>
      <c r="AM60" s="96"/>
      <c r="AN60" s="89"/>
      <c r="AO60" s="89"/>
      <c r="AP60" s="89"/>
      <c r="AQ60" s="89"/>
      <c r="AR60" s="96"/>
      <c r="AS60" s="96"/>
      <c r="AT60" s="96"/>
      <c r="AU60" s="96"/>
      <c r="AV60" s="96"/>
      <c r="AW60" s="96"/>
    </row>
    <row r="61" spans="2:50" ht="13.5" customHeight="1">
      <c r="B61" s="487" t="s">
        <v>67</v>
      </c>
      <c r="C61" s="487"/>
      <c r="D61" s="493" t="s">
        <v>68</v>
      </c>
      <c r="E61" s="494"/>
      <c r="F61" s="494"/>
      <c r="G61" s="494"/>
      <c r="H61" s="494"/>
      <c r="I61" s="490" t="str">
        <f>C15</f>
        <v>ＦＣ中川</v>
      </c>
      <c r="J61" s="490"/>
      <c r="K61" s="490"/>
      <c r="L61" s="490"/>
      <c r="M61" s="490"/>
      <c r="N61" s="490"/>
      <c r="O61" s="491">
        <v>0</v>
      </c>
      <c r="P61" s="491"/>
      <c r="Q61" s="491"/>
      <c r="R61" s="88"/>
      <c r="S61" s="491">
        <v>1</v>
      </c>
      <c r="T61" s="491"/>
      <c r="U61" s="491"/>
      <c r="V61" s="490" t="str">
        <f>C17</f>
        <v>寺尾少年SC</v>
      </c>
      <c r="W61" s="490"/>
      <c r="X61" s="490"/>
      <c r="Y61" s="490"/>
      <c r="Z61" s="490"/>
      <c r="AA61" s="490"/>
      <c r="AB61" s="93"/>
      <c r="AC61" s="93"/>
      <c r="AD61" s="93"/>
      <c r="AE61" s="93"/>
      <c r="AF61" s="93"/>
      <c r="AG61" s="93"/>
      <c r="AH61" s="501"/>
      <c r="AI61" s="501"/>
      <c r="AJ61" s="501"/>
      <c r="AK61" s="501"/>
      <c r="AL61" s="501"/>
      <c r="AM61" s="501"/>
      <c r="AN61" s="89"/>
      <c r="AO61" s="89"/>
      <c r="AP61" s="89"/>
      <c r="AQ61" s="89"/>
      <c r="AR61" s="490"/>
      <c r="AS61" s="490"/>
      <c r="AT61" s="490"/>
      <c r="AU61" s="490"/>
      <c r="AV61" s="490"/>
      <c r="AW61" s="490"/>
    </row>
    <row r="62" spans="2:50" ht="13.5" customHeight="1">
      <c r="B62" s="487"/>
      <c r="C62" s="487"/>
      <c r="D62" s="494"/>
      <c r="E62" s="494"/>
      <c r="F62" s="494"/>
      <c r="G62" s="494"/>
      <c r="H62" s="494"/>
      <c r="I62" s="490"/>
      <c r="J62" s="490"/>
      <c r="K62" s="490"/>
      <c r="L62" s="490"/>
      <c r="M62" s="490"/>
      <c r="N62" s="490"/>
      <c r="O62" s="491"/>
      <c r="P62" s="491"/>
      <c r="Q62" s="491"/>
      <c r="R62" s="92"/>
      <c r="S62" s="491"/>
      <c r="T62" s="491"/>
      <c r="U62" s="491"/>
      <c r="V62" s="490"/>
      <c r="W62" s="490"/>
      <c r="X62" s="490"/>
      <c r="Y62" s="490"/>
      <c r="Z62" s="490"/>
      <c r="AA62" s="490"/>
      <c r="AB62" s="93"/>
      <c r="AC62" s="93"/>
      <c r="AD62" s="93"/>
      <c r="AE62" s="93"/>
      <c r="AF62" s="93"/>
      <c r="AG62" s="93"/>
      <c r="AH62" s="501"/>
      <c r="AI62" s="501"/>
      <c r="AJ62" s="501"/>
      <c r="AK62" s="501"/>
      <c r="AL62" s="501"/>
      <c r="AM62" s="501"/>
      <c r="AN62" s="89"/>
      <c r="AO62" s="89"/>
      <c r="AP62" s="89"/>
      <c r="AQ62" s="89"/>
      <c r="AR62" s="490"/>
      <c r="AS62" s="490"/>
      <c r="AT62" s="490"/>
      <c r="AU62" s="490"/>
      <c r="AV62" s="490"/>
      <c r="AW62" s="490"/>
    </row>
    <row r="63" spans="2:50" ht="13.5" customHeight="1">
      <c r="B63" s="487" t="s">
        <v>69</v>
      </c>
      <c r="C63" s="487"/>
      <c r="D63" s="488" t="s">
        <v>70</v>
      </c>
      <c r="E63" s="489"/>
      <c r="F63" s="489"/>
      <c r="G63" s="489"/>
      <c r="H63" s="489"/>
      <c r="I63" s="490" t="str">
        <f>C11</f>
        <v>Ｊ・Ｏ　ＦＣ</v>
      </c>
      <c r="J63" s="490"/>
      <c r="K63" s="490"/>
      <c r="L63" s="490"/>
      <c r="M63" s="490"/>
      <c r="N63" s="490"/>
      <c r="O63" s="491">
        <v>3</v>
      </c>
      <c r="P63" s="491"/>
      <c r="Q63" s="491"/>
      <c r="R63" s="88"/>
      <c r="S63" s="491">
        <v>7</v>
      </c>
      <c r="T63" s="491"/>
      <c r="U63" s="491"/>
      <c r="V63" s="490" t="str">
        <f>C13</f>
        <v>六郷SC</v>
      </c>
      <c r="W63" s="490"/>
      <c r="X63" s="490"/>
      <c r="Y63" s="490"/>
      <c r="Z63" s="490"/>
      <c r="AA63" s="490"/>
      <c r="AB63" s="93"/>
      <c r="AC63" s="93"/>
      <c r="AD63" s="93"/>
      <c r="AE63" s="93"/>
      <c r="AF63" s="93"/>
      <c r="AG63" s="93"/>
      <c r="AH63" s="486"/>
      <c r="AI63" s="486"/>
      <c r="AJ63" s="486"/>
      <c r="AK63" s="486"/>
      <c r="AL63" s="486"/>
      <c r="AM63" s="486"/>
      <c r="AN63" s="89"/>
      <c r="AO63" s="89"/>
      <c r="AP63" s="89"/>
      <c r="AQ63" s="89"/>
      <c r="AR63" s="486"/>
      <c r="AS63" s="486"/>
      <c r="AT63" s="486"/>
      <c r="AU63" s="486"/>
      <c r="AV63" s="486"/>
      <c r="AW63" s="486"/>
    </row>
    <row r="64" spans="2:50" ht="13.5" customHeight="1">
      <c r="B64" s="487"/>
      <c r="C64" s="487"/>
      <c r="D64" s="489"/>
      <c r="E64" s="489"/>
      <c r="F64" s="489"/>
      <c r="G64" s="489"/>
      <c r="H64" s="489"/>
      <c r="I64" s="490"/>
      <c r="J64" s="490"/>
      <c r="K64" s="490"/>
      <c r="L64" s="490"/>
      <c r="M64" s="490"/>
      <c r="N64" s="490"/>
      <c r="O64" s="491"/>
      <c r="P64" s="491"/>
      <c r="Q64" s="491"/>
      <c r="R64" s="92"/>
      <c r="S64" s="491"/>
      <c r="T64" s="491"/>
      <c r="U64" s="491"/>
      <c r="V64" s="490"/>
      <c r="W64" s="490"/>
      <c r="X64" s="490"/>
      <c r="Y64" s="490"/>
      <c r="Z64" s="490"/>
      <c r="AA64" s="490"/>
      <c r="AB64" s="93"/>
      <c r="AC64" s="93"/>
      <c r="AD64" s="93"/>
      <c r="AE64" s="93"/>
      <c r="AF64" s="93"/>
      <c r="AG64" s="93"/>
      <c r="AH64" s="486"/>
      <c r="AI64" s="486"/>
      <c r="AJ64" s="486"/>
      <c r="AK64" s="486"/>
      <c r="AL64" s="486"/>
      <c r="AM64" s="486"/>
      <c r="AN64" s="89"/>
      <c r="AO64" s="89"/>
      <c r="AP64" s="89"/>
      <c r="AQ64" s="89"/>
      <c r="AR64" s="486"/>
      <c r="AS64" s="486"/>
      <c r="AT64" s="486"/>
      <c r="AU64" s="486"/>
      <c r="AV64" s="486"/>
      <c r="AW64" s="486"/>
    </row>
    <row r="65" spans="2:50" ht="13.5" customHeight="1">
      <c r="B65" s="487" t="s">
        <v>71</v>
      </c>
      <c r="C65" s="487"/>
      <c r="D65" s="493" t="s">
        <v>72</v>
      </c>
      <c r="E65" s="494"/>
      <c r="F65" s="494"/>
      <c r="G65" s="494"/>
      <c r="H65" s="494"/>
      <c r="I65" s="501" t="str">
        <f>C9</f>
        <v>倉賀野FC</v>
      </c>
      <c r="J65" s="501"/>
      <c r="K65" s="501"/>
      <c r="L65" s="501"/>
      <c r="M65" s="501"/>
      <c r="N65" s="501"/>
      <c r="O65" s="491">
        <v>0</v>
      </c>
      <c r="P65" s="491"/>
      <c r="Q65" s="491"/>
      <c r="R65" s="88"/>
      <c r="S65" s="491">
        <v>6</v>
      </c>
      <c r="T65" s="491"/>
      <c r="U65" s="491"/>
      <c r="V65" s="486" t="str">
        <f>C17</f>
        <v>寺尾少年SC</v>
      </c>
      <c r="W65" s="486"/>
      <c r="X65" s="486"/>
      <c r="Y65" s="486"/>
      <c r="Z65" s="486"/>
      <c r="AA65" s="486"/>
      <c r="AB65" s="97"/>
      <c r="AC65" s="97"/>
      <c r="AD65" s="97"/>
      <c r="AE65" s="97"/>
      <c r="AF65" s="97"/>
      <c r="AG65" s="97"/>
      <c r="AH65" s="490"/>
      <c r="AI65" s="490"/>
      <c r="AJ65" s="490"/>
      <c r="AK65" s="490"/>
      <c r="AL65" s="490"/>
      <c r="AM65" s="490"/>
      <c r="AN65" s="89"/>
      <c r="AO65" s="89"/>
      <c r="AP65" s="89"/>
      <c r="AQ65" s="89"/>
      <c r="AR65" s="486"/>
      <c r="AS65" s="486"/>
      <c r="AT65" s="486"/>
      <c r="AU65" s="486"/>
      <c r="AV65" s="486"/>
      <c r="AW65" s="486"/>
    </row>
    <row r="66" spans="2:50" ht="13.5" customHeight="1">
      <c r="B66" s="487"/>
      <c r="C66" s="487"/>
      <c r="D66" s="494"/>
      <c r="E66" s="494"/>
      <c r="F66" s="494"/>
      <c r="G66" s="494"/>
      <c r="H66" s="494"/>
      <c r="I66" s="501"/>
      <c r="J66" s="501"/>
      <c r="K66" s="501"/>
      <c r="L66" s="501"/>
      <c r="M66" s="501"/>
      <c r="N66" s="501"/>
      <c r="O66" s="491"/>
      <c r="P66" s="491"/>
      <c r="Q66" s="491"/>
      <c r="R66" s="92"/>
      <c r="S66" s="491"/>
      <c r="T66" s="491"/>
      <c r="U66" s="491"/>
      <c r="V66" s="486"/>
      <c r="W66" s="486"/>
      <c r="X66" s="486"/>
      <c r="Y66" s="486"/>
      <c r="Z66" s="486"/>
      <c r="AA66" s="486"/>
      <c r="AB66" s="97"/>
      <c r="AC66" s="97"/>
      <c r="AD66" s="97"/>
      <c r="AE66" s="97"/>
      <c r="AF66" s="97"/>
      <c r="AG66" s="97"/>
      <c r="AH66" s="490"/>
      <c r="AI66" s="490"/>
      <c r="AJ66" s="490"/>
      <c r="AK66" s="490"/>
      <c r="AL66" s="490"/>
      <c r="AM66" s="490"/>
      <c r="AN66" s="89"/>
      <c r="AO66" s="89"/>
      <c r="AP66" s="89"/>
      <c r="AQ66" s="89"/>
      <c r="AR66" s="486"/>
      <c r="AS66" s="486"/>
      <c r="AT66" s="486"/>
      <c r="AU66" s="486"/>
      <c r="AV66" s="486"/>
      <c r="AW66" s="486"/>
    </row>
    <row r="67" spans="2:50" ht="13.5" customHeight="1">
      <c r="B67" s="487" t="s">
        <v>73</v>
      </c>
      <c r="C67" s="487"/>
      <c r="D67" s="493" t="s">
        <v>74</v>
      </c>
      <c r="E67" s="494"/>
      <c r="F67" s="494"/>
      <c r="G67" s="494"/>
      <c r="H67" s="494"/>
      <c r="I67" s="490" t="str">
        <f>C13</f>
        <v>六郷SC</v>
      </c>
      <c r="J67" s="490"/>
      <c r="K67" s="490"/>
      <c r="L67" s="490"/>
      <c r="M67" s="490"/>
      <c r="N67" s="490"/>
      <c r="O67" s="491">
        <v>1</v>
      </c>
      <c r="P67" s="491"/>
      <c r="Q67" s="491"/>
      <c r="R67" s="88"/>
      <c r="S67" s="491">
        <v>3</v>
      </c>
      <c r="T67" s="491"/>
      <c r="U67" s="491"/>
      <c r="V67" s="486" t="str">
        <f>C15</f>
        <v>ＦＣ中川</v>
      </c>
      <c r="W67" s="486"/>
      <c r="X67" s="486"/>
      <c r="Y67" s="486"/>
      <c r="Z67" s="486"/>
      <c r="AA67" s="486"/>
      <c r="AB67" s="97"/>
      <c r="AC67" s="97"/>
      <c r="AD67" s="97"/>
      <c r="AE67" s="97"/>
      <c r="AF67" s="97"/>
      <c r="AG67" s="97"/>
      <c r="AH67" s="490"/>
      <c r="AI67" s="490"/>
      <c r="AJ67" s="490"/>
      <c r="AK67" s="490"/>
      <c r="AL67" s="490"/>
      <c r="AM67" s="490"/>
      <c r="AN67" s="89"/>
      <c r="AO67" s="89"/>
      <c r="AP67" s="89"/>
      <c r="AQ67" s="89"/>
      <c r="AR67" s="501"/>
      <c r="AS67" s="501"/>
      <c r="AT67" s="501"/>
      <c r="AU67" s="501"/>
      <c r="AV67" s="501"/>
      <c r="AW67" s="501"/>
    </row>
    <row r="68" spans="2:50" ht="13.5" customHeight="1">
      <c r="B68" s="487"/>
      <c r="C68" s="487"/>
      <c r="D68" s="494"/>
      <c r="E68" s="494"/>
      <c r="F68" s="494"/>
      <c r="G68" s="494"/>
      <c r="H68" s="494"/>
      <c r="I68" s="490"/>
      <c r="J68" s="490"/>
      <c r="K68" s="490"/>
      <c r="L68" s="490"/>
      <c r="M68" s="490"/>
      <c r="N68" s="490"/>
      <c r="O68" s="491"/>
      <c r="P68" s="491"/>
      <c r="Q68" s="491"/>
      <c r="R68" s="92"/>
      <c r="S68" s="491"/>
      <c r="T68" s="491"/>
      <c r="U68" s="491"/>
      <c r="V68" s="486"/>
      <c r="W68" s="486"/>
      <c r="X68" s="486"/>
      <c r="Y68" s="486"/>
      <c r="Z68" s="486"/>
      <c r="AA68" s="486"/>
      <c r="AB68" s="97"/>
      <c r="AC68" s="97"/>
      <c r="AD68" s="97"/>
      <c r="AE68" s="97"/>
      <c r="AF68" s="97"/>
      <c r="AG68" s="97"/>
      <c r="AH68" s="490"/>
      <c r="AI68" s="490"/>
      <c r="AJ68" s="490"/>
      <c r="AK68" s="490"/>
      <c r="AL68" s="490"/>
      <c r="AM68" s="490"/>
      <c r="AN68" s="89"/>
      <c r="AO68" s="89"/>
      <c r="AP68" s="89"/>
      <c r="AQ68" s="89"/>
      <c r="AR68" s="501"/>
      <c r="AS68" s="501"/>
      <c r="AT68" s="501"/>
      <c r="AU68" s="501"/>
      <c r="AV68" s="501"/>
      <c r="AW68" s="501"/>
    </row>
    <row r="69" spans="2:50" ht="13.5" customHeight="1">
      <c r="B69" s="487" t="s">
        <v>75</v>
      </c>
      <c r="C69" s="487"/>
      <c r="D69" s="493" t="s">
        <v>76</v>
      </c>
      <c r="E69" s="494"/>
      <c r="F69" s="494"/>
      <c r="G69" s="494"/>
      <c r="H69" s="494"/>
      <c r="I69" s="490" t="str">
        <f>C9</f>
        <v>倉賀野FC</v>
      </c>
      <c r="J69" s="490"/>
      <c r="K69" s="490"/>
      <c r="L69" s="490"/>
      <c r="M69" s="490"/>
      <c r="N69" s="490"/>
      <c r="O69" s="491">
        <v>0</v>
      </c>
      <c r="P69" s="491"/>
      <c r="Q69" s="491"/>
      <c r="R69" s="88"/>
      <c r="S69" s="491">
        <v>6</v>
      </c>
      <c r="T69" s="491"/>
      <c r="U69" s="491"/>
      <c r="V69" s="486" t="str">
        <f>C11</f>
        <v>Ｊ・Ｏ　ＦＣ</v>
      </c>
      <c r="W69" s="486"/>
      <c r="X69" s="486"/>
      <c r="Y69" s="486"/>
      <c r="Z69" s="486"/>
      <c r="AA69" s="486"/>
      <c r="AB69" s="97"/>
      <c r="AC69" s="97"/>
      <c r="AD69" s="97"/>
      <c r="AE69" s="97"/>
      <c r="AF69" s="97"/>
      <c r="AG69" s="97"/>
      <c r="AH69" s="486"/>
      <c r="AI69" s="486"/>
      <c r="AJ69" s="486"/>
      <c r="AK69" s="486"/>
      <c r="AL69" s="486"/>
      <c r="AM69" s="486"/>
      <c r="AN69" s="89"/>
      <c r="AO69" s="89"/>
      <c r="AP69" s="89"/>
      <c r="AQ69" s="89"/>
      <c r="AR69" s="486"/>
      <c r="AS69" s="486"/>
      <c r="AT69" s="486"/>
      <c r="AU69" s="486"/>
      <c r="AV69" s="486"/>
      <c r="AW69" s="486"/>
    </row>
    <row r="70" spans="2:50" ht="13.5" customHeight="1">
      <c r="B70" s="487"/>
      <c r="C70" s="487"/>
      <c r="D70" s="494"/>
      <c r="E70" s="494"/>
      <c r="F70" s="494"/>
      <c r="G70" s="494"/>
      <c r="H70" s="494"/>
      <c r="I70" s="490"/>
      <c r="J70" s="490"/>
      <c r="K70" s="490"/>
      <c r="L70" s="490"/>
      <c r="M70" s="490"/>
      <c r="N70" s="490"/>
      <c r="O70" s="491"/>
      <c r="P70" s="491"/>
      <c r="Q70" s="491"/>
      <c r="R70" s="92"/>
      <c r="S70" s="491"/>
      <c r="T70" s="491"/>
      <c r="U70" s="491"/>
      <c r="V70" s="486"/>
      <c r="W70" s="486"/>
      <c r="X70" s="486"/>
      <c r="Y70" s="486"/>
      <c r="Z70" s="486"/>
      <c r="AA70" s="486"/>
      <c r="AB70" s="97"/>
      <c r="AC70" s="97"/>
      <c r="AD70" s="97"/>
      <c r="AE70" s="97"/>
      <c r="AF70" s="97"/>
      <c r="AG70" s="97"/>
      <c r="AH70" s="486"/>
      <c r="AI70" s="486"/>
      <c r="AJ70" s="486"/>
      <c r="AK70" s="486"/>
      <c r="AL70" s="486"/>
      <c r="AM70" s="486"/>
      <c r="AN70" s="89"/>
      <c r="AO70" s="89"/>
      <c r="AP70" s="89"/>
      <c r="AQ70" s="89"/>
      <c r="AR70" s="486"/>
      <c r="AS70" s="486"/>
      <c r="AT70" s="486"/>
      <c r="AU70" s="486"/>
      <c r="AV70" s="486"/>
      <c r="AW70" s="486"/>
    </row>
    <row r="71" spans="2:50">
      <c r="B71" s="487"/>
      <c r="C71" s="487"/>
      <c r="D71" s="493"/>
      <c r="E71" s="494"/>
      <c r="F71" s="494"/>
      <c r="G71" s="494"/>
      <c r="H71" s="494"/>
      <c r="I71" s="502"/>
      <c r="J71" s="490"/>
      <c r="K71" s="490"/>
      <c r="L71" s="490"/>
      <c r="M71" s="490"/>
      <c r="N71" s="503"/>
      <c r="O71" s="507"/>
      <c r="P71" s="508"/>
      <c r="Q71" s="509"/>
      <c r="R71" s="92"/>
      <c r="S71" s="507"/>
      <c r="T71" s="508"/>
      <c r="U71" s="509"/>
      <c r="V71" s="525"/>
      <c r="W71" s="486"/>
      <c r="X71" s="486"/>
      <c r="Y71" s="486"/>
      <c r="Z71" s="486"/>
      <c r="AA71" s="526"/>
      <c r="AB71" s="97"/>
      <c r="AC71" s="97"/>
      <c r="AD71" s="97"/>
      <c r="AE71" s="97"/>
      <c r="AF71" s="97"/>
      <c r="AG71" s="97"/>
      <c r="AH71" s="525"/>
      <c r="AI71" s="486"/>
      <c r="AJ71" s="486"/>
      <c r="AK71" s="486"/>
      <c r="AL71" s="486"/>
      <c r="AM71" s="526"/>
      <c r="AN71" s="89"/>
      <c r="AO71" s="89"/>
      <c r="AP71" s="89"/>
      <c r="AQ71" s="89"/>
      <c r="AR71" s="525"/>
      <c r="AS71" s="486"/>
      <c r="AT71" s="486"/>
      <c r="AU71" s="486"/>
      <c r="AV71" s="486"/>
      <c r="AW71" s="526"/>
      <c r="AX71" s="75"/>
    </row>
    <row r="72" spans="2:50">
      <c r="B72" s="487"/>
      <c r="C72" s="487"/>
      <c r="D72" s="494"/>
      <c r="E72" s="494"/>
      <c r="F72" s="494"/>
      <c r="G72" s="494"/>
      <c r="H72" s="494"/>
      <c r="I72" s="504"/>
      <c r="J72" s="505"/>
      <c r="K72" s="505"/>
      <c r="L72" s="505"/>
      <c r="M72" s="505"/>
      <c r="N72" s="506"/>
      <c r="O72" s="510"/>
      <c r="P72" s="511"/>
      <c r="Q72" s="512"/>
      <c r="R72" s="92"/>
      <c r="S72" s="510"/>
      <c r="T72" s="511"/>
      <c r="U72" s="512"/>
      <c r="V72" s="516"/>
      <c r="W72" s="517"/>
      <c r="X72" s="517"/>
      <c r="Y72" s="517"/>
      <c r="Z72" s="517"/>
      <c r="AA72" s="518"/>
      <c r="AB72" s="97"/>
      <c r="AC72" s="97"/>
      <c r="AD72" s="97"/>
      <c r="AE72" s="97"/>
      <c r="AF72" s="97"/>
      <c r="AG72" s="97"/>
      <c r="AH72" s="516"/>
      <c r="AI72" s="517"/>
      <c r="AJ72" s="517"/>
      <c r="AK72" s="517"/>
      <c r="AL72" s="517"/>
      <c r="AM72" s="518"/>
      <c r="AN72" s="89"/>
      <c r="AO72" s="89"/>
      <c r="AP72" s="89"/>
      <c r="AQ72" s="89"/>
      <c r="AR72" s="516"/>
      <c r="AS72" s="517"/>
      <c r="AT72" s="517"/>
      <c r="AU72" s="517"/>
      <c r="AV72" s="517"/>
      <c r="AW72" s="518"/>
      <c r="AX72" s="75"/>
    </row>
    <row r="73" spans="2:50">
      <c r="B73" s="487"/>
      <c r="C73" s="487"/>
      <c r="D73" s="493"/>
      <c r="E73" s="494"/>
      <c r="F73" s="494"/>
      <c r="G73" s="494"/>
      <c r="H73" s="494"/>
      <c r="I73" s="519"/>
      <c r="J73" s="520"/>
      <c r="K73" s="520"/>
      <c r="L73" s="520"/>
      <c r="M73" s="520"/>
      <c r="N73" s="521"/>
      <c r="O73" s="522"/>
      <c r="P73" s="523"/>
      <c r="Q73" s="524"/>
      <c r="R73" s="92"/>
      <c r="S73" s="522"/>
      <c r="T73" s="523"/>
      <c r="U73" s="524"/>
      <c r="V73" s="513">
        <f>C19</f>
        <v>0</v>
      </c>
      <c r="W73" s="514"/>
      <c r="X73" s="514"/>
      <c r="Y73" s="514"/>
      <c r="Z73" s="514"/>
      <c r="AA73" s="515"/>
      <c r="AB73" s="97"/>
      <c r="AC73" s="97"/>
      <c r="AD73" s="97"/>
      <c r="AE73" s="97"/>
      <c r="AF73" s="97"/>
      <c r="AG73" s="97"/>
      <c r="AH73" s="519"/>
      <c r="AI73" s="520"/>
      <c r="AJ73" s="520"/>
      <c r="AK73" s="520"/>
      <c r="AL73" s="520"/>
      <c r="AM73" s="521"/>
      <c r="AN73" s="89"/>
      <c r="AO73" s="89"/>
      <c r="AP73" s="89"/>
      <c r="AQ73" s="89"/>
      <c r="AR73" s="519"/>
      <c r="AS73" s="520"/>
      <c r="AT73" s="520"/>
      <c r="AU73" s="520"/>
      <c r="AV73" s="520"/>
      <c r="AW73" s="521"/>
      <c r="AX73" s="75"/>
    </row>
    <row r="74" spans="2:50">
      <c r="B74" s="487"/>
      <c r="C74" s="487"/>
      <c r="D74" s="494"/>
      <c r="E74" s="494"/>
      <c r="F74" s="494"/>
      <c r="G74" s="494"/>
      <c r="H74" s="494"/>
      <c r="I74" s="504"/>
      <c r="J74" s="505"/>
      <c r="K74" s="505"/>
      <c r="L74" s="505"/>
      <c r="M74" s="505"/>
      <c r="N74" s="506"/>
      <c r="O74" s="510"/>
      <c r="P74" s="511"/>
      <c r="Q74" s="512"/>
      <c r="R74" s="92"/>
      <c r="S74" s="510"/>
      <c r="T74" s="511"/>
      <c r="U74" s="512"/>
      <c r="V74" s="516"/>
      <c r="W74" s="517"/>
      <c r="X74" s="517"/>
      <c r="Y74" s="517"/>
      <c r="Z74" s="517"/>
      <c r="AA74" s="518"/>
      <c r="AB74" s="97"/>
      <c r="AC74" s="97"/>
      <c r="AD74" s="97"/>
      <c r="AE74" s="97"/>
      <c r="AF74" s="97"/>
      <c r="AG74" s="97"/>
      <c r="AH74" s="504"/>
      <c r="AI74" s="505"/>
      <c r="AJ74" s="505"/>
      <c r="AK74" s="505"/>
      <c r="AL74" s="505"/>
      <c r="AM74" s="506"/>
      <c r="AN74" s="89"/>
      <c r="AO74" s="89"/>
      <c r="AP74" s="89"/>
      <c r="AQ74" s="89"/>
      <c r="AR74" s="504"/>
      <c r="AS74" s="505"/>
      <c r="AT74" s="505"/>
      <c r="AU74" s="505"/>
      <c r="AV74" s="505"/>
      <c r="AW74" s="506"/>
      <c r="AX74" s="75"/>
    </row>
    <row r="75" spans="2:50">
      <c r="B75" s="85"/>
      <c r="C75" s="98"/>
      <c r="D75" s="98"/>
      <c r="E75" s="98"/>
      <c r="F75" s="98"/>
      <c r="G75" s="98"/>
      <c r="H75" s="98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99"/>
      <c r="AS75" s="99"/>
      <c r="AT75" s="99"/>
      <c r="AU75" s="99"/>
      <c r="AV75" s="99"/>
      <c r="AX75" s="100"/>
    </row>
    <row r="76" spans="2:50">
      <c r="B76" s="85"/>
      <c r="C76" s="98"/>
      <c r="D76" s="98"/>
      <c r="E76" s="98"/>
      <c r="F76" s="98"/>
      <c r="G76" s="98"/>
      <c r="H76" s="98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101"/>
      <c r="AS76" s="85"/>
      <c r="AT76" s="85"/>
      <c r="AU76" s="85"/>
      <c r="AV76" s="85"/>
      <c r="AW76" s="85"/>
    </row>
    <row r="77" spans="2:50">
      <c r="B77" s="85"/>
      <c r="C77" s="85"/>
      <c r="D77" s="85" t="s">
        <v>77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101"/>
      <c r="AS77" s="85"/>
      <c r="AT77" s="85"/>
      <c r="AU77" s="85"/>
      <c r="AV77" s="85"/>
      <c r="AW77" s="85"/>
    </row>
    <row r="78" spans="2:50">
      <c r="B78" s="85"/>
      <c r="C78" s="85"/>
      <c r="D78" s="85"/>
      <c r="E78" s="85"/>
      <c r="F78" s="85"/>
      <c r="G78" s="85"/>
      <c r="H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101"/>
      <c r="AS78" s="85"/>
      <c r="AT78" s="85"/>
      <c r="AU78" s="85"/>
      <c r="AV78" s="85"/>
      <c r="AW78" s="85"/>
    </row>
    <row r="79" spans="2:50">
      <c r="B79" s="85"/>
      <c r="C79" s="85"/>
      <c r="D79" s="85"/>
      <c r="E79" s="85"/>
      <c r="F79" s="85"/>
      <c r="G79" s="85"/>
      <c r="H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101"/>
      <c r="AS79" s="85"/>
      <c r="AT79" s="85"/>
      <c r="AU79" s="85"/>
      <c r="AV79" s="85"/>
      <c r="AW79" s="85"/>
    </row>
    <row r="80" spans="2:50">
      <c r="AR80" s="102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6"/>
  <conditionalFormatting sqref="O55:Q56">
    <cfRule type="expression" dxfId="113" priority="113" stopIfTrue="1">
      <formula>O55&gt;S55</formula>
    </cfRule>
    <cfRule type="expression" dxfId="112" priority="114" stopIfTrue="1">
      <formula>O55=S55</formula>
    </cfRule>
  </conditionalFormatting>
  <conditionalFormatting sqref="S55:U56">
    <cfRule type="expression" dxfId="111" priority="111" stopIfTrue="1">
      <formula>S55&gt;O55</formula>
    </cfRule>
    <cfRule type="expression" dxfId="110" priority="112" stopIfTrue="1">
      <formula>S55=O55</formula>
    </cfRule>
  </conditionalFormatting>
  <conditionalFormatting sqref="O55:Q56">
    <cfRule type="expression" dxfId="109" priority="109" stopIfTrue="1">
      <formula>O55&gt;S55</formula>
    </cfRule>
    <cfRule type="expression" dxfId="108" priority="110" stopIfTrue="1">
      <formula>O55=S55</formula>
    </cfRule>
  </conditionalFormatting>
  <conditionalFormatting sqref="S55:U56">
    <cfRule type="expression" dxfId="107" priority="107" stopIfTrue="1">
      <formula>S55&gt;O55</formula>
    </cfRule>
    <cfRule type="expression" dxfId="106" priority="108" stopIfTrue="1">
      <formula>S55=O55</formula>
    </cfRule>
  </conditionalFormatting>
  <conditionalFormatting sqref="O57:Q58">
    <cfRule type="expression" dxfId="105" priority="105" stopIfTrue="1">
      <formula>O57&gt;S57</formula>
    </cfRule>
    <cfRule type="expression" dxfId="104" priority="106" stopIfTrue="1">
      <formula>O57=S57</formula>
    </cfRule>
  </conditionalFormatting>
  <conditionalFormatting sqref="S57:U58">
    <cfRule type="expression" dxfId="103" priority="103" stopIfTrue="1">
      <formula>S57&gt;O57</formula>
    </cfRule>
    <cfRule type="expression" dxfId="102" priority="104" stopIfTrue="1">
      <formula>S57=O57</formula>
    </cfRule>
  </conditionalFormatting>
  <conditionalFormatting sqref="O57:Q58">
    <cfRule type="expression" dxfId="101" priority="101" stopIfTrue="1">
      <formula>O57&gt;S57</formula>
    </cfRule>
    <cfRule type="expression" dxfId="100" priority="102" stopIfTrue="1">
      <formula>O57=S57</formula>
    </cfRule>
  </conditionalFormatting>
  <conditionalFormatting sqref="S57:U58">
    <cfRule type="expression" dxfId="99" priority="99" stopIfTrue="1">
      <formula>S57&gt;O57</formula>
    </cfRule>
    <cfRule type="expression" dxfId="98" priority="100" stopIfTrue="1">
      <formula>S57=O57</formula>
    </cfRule>
  </conditionalFormatting>
  <conditionalFormatting sqref="O71:Q72">
    <cfRule type="expression" dxfId="97" priority="97" stopIfTrue="1">
      <formula>O71&gt;S71</formula>
    </cfRule>
    <cfRule type="expression" dxfId="96" priority="98" stopIfTrue="1">
      <formula>O71=S71</formula>
    </cfRule>
  </conditionalFormatting>
  <conditionalFormatting sqref="S71:U72">
    <cfRule type="expression" dxfId="95" priority="95" stopIfTrue="1">
      <formula>S71&gt;O71</formula>
    </cfRule>
    <cfRule type="expression" dxfId="94" priority="96" stopIfTrue="1">
      <formula>S71=O71</formula>
    </cfRule>
  </conditionalFormatting>
  <conditionalFormatting sqref="O71:Q72">
    <cfRule type="expression" dxfId="93" priority="93" stopIfTrue="1">
      <formula>O71&gt;S71</formula>
    </cfRule>
    <cfRule type="expression" dxfId="92" priority="94" stopIfTrue="1">
      <formula>O71=S71</formula>
    </cfRule>
  </conditionalFormatting>
  <conditionalFormatting sqref="S71:U72">
    <cfRule type="expression" dxfId="91" priority="91" stopIfTrue="1">
      <formula>S71&gt;O71</formula>
    </cfRule>
    <cfRule type="expression" dxfId="90" priority="92" stopIfTrue="1">
      <formula>S71=O71</formula>
    </cfRule>
  </conditionalFormatting>
  <conditionalFormatting sqref="O73:Q74">
    <cfRule type="expression" dxfId="89" priority="89" stopIfTrue="1">
      <formula>O73&gt;S73</formula>
    </cfRule>
    <cfRule type="expression" dxfId="88" priority="90" stopIfTrue="1">
      <formula>O73=S73</formula>
    </cfRule>
  </conditionalFormatting>
  <conditionalFormatting sqref="S73:U74">
    <cfRule type="expression" dxfId="87" priority="87" stopIfTrue="1">
      <formula>S73&gt;O73</formula>
    </cfRule>
    <cfRule type="expression" dxfId="86" priority="88" stopIfTrue="1">
      <formula>S73=O73</formula>
    </cfRule>
  </conditionalFormatting>
  <conditionalFormatting sqref="O73:Q74">
    <cfRule type="expression" dxfId="85" priority="85" stopIfTrue="1">
      <formula>O73&gt;S73</formula>
    </cfRule>
    <cfRule type="expression" dxfId="84" priority="86" stopIfTrue="1">
      <formula>O73=S73</formula>
    </cfRule>
  </conditionalFormatting>
  <conditionalFormatting sqref="S73:U74">
    <cfRule type="expression" dxfId="83" priority="83" stopIfTrue="1">
      <formula>S73&gt;O73</formula>
    </cfRule>
    <cfRule type="expression" dxfId="82" priority="84" stopIfTrue="1">
      <formula>S73=O73</formula>
    </cfRule>
  </conditionalFormatting>
  <conditionalFormatting sqref="E28">
    <cfRule type="expression" dxfId="81" priority="82" stopIfTrue="1">
      <formula>E28=FALSE</formula>
    </cfRule>
  </conditionalFormatting>
  <conditionalFormatting sqref="E28">
    <cfRule type="expression" dxfId="80" priority="81" stopIfTrue="1">
      <formula>E28=FALSE</formula>
    </cfRule>
  </conditionalFormatting>
  <conditionalFormatting sqref="O45:Q46">
    <cfRule type="expression" dxfId="79" priority="79" stopIfTrue="1">
      <formula>O45&gt;S45</formula>
    </cfRule>
    <cfRule type="expression" dxfId="78" priority="80" stopIfTrue="1">
      <formula>O45=S45</formula>
    </cfRule>
  </conditionalFormatting>
  <conditionalFormatting sqref="S45:U46">
    <cfRule type="expression" dxfId="77" priority="77" stopIfTrue="1">
      <formula>S45&gt;O45</formula>
    </cfRule>
    <cfRule type="expression" dxfId="76" priority="78" stopIfTrue="1">
      <formula>S45=O45</formula>
    </cfRule>
  </conditionalFormatting>
  <conditionalFormatting sqref="O45:Q46">
    <cfRule type="expression" dxfId="75" priority="75" stopIfTrue="1">
      <formula>O45&gt;S45</formula>
    </cfRule>
    <cfRule type="expression" dxfId="74" priority="76" stopIfTrue="1">
      <formula>O45=S45</formula>
    </cfRule>
  </conditionalFormatting>
  <conditionalFormatting sqref="S45:U46">
    <cfRule type="expression" dxfId="73" priority="73" stopIfTrue="1">
      <formula>S45&gt;O45</formula>
    </cfRule>
    <cfRule type="expression" dxfId="72" priority="74" stopIfTrue="1">
      <formula>S45=O45</formula>
    </cfRule>
  </conditionalFormatting>
  <conditionalFormatting sqref="O47:Q48">
    <cfRule type="expression" dxfId="71" priority="71" stopIfTrue="1">
      <formula>O47&gt;S47</formula>
    </cfRule>
    <cfRule type="expression" dxfId="70" priority="72" stopIfTrue="1">
      <formula>O47=S47</formula>
    </cfRule>
  </conditionalFormatting>
  <conditionalFormatting sqref="S47:U48">
    <cfRule type="expression" dxfId="69" priority="69" stopIfTrue="1">
      <formula>S47&gt;O47</formula>
    </cfRule>
    <cfRule type="expression" dxfId="68" priority="70" stopIfTrue="1">
      <formula>S47=O47</formula>
    </cfRule>
  </conditionalFormatting>
  <conditionalFormatting sqref="O47:Q48">
    <cfRule type="expression" dxfId="67" priority="67" stopIfTrue="1">
      <formula>O47&gt;S47</formula>
    </cfRule>
    <cfRule type="expression" dxfId="66" priority="68" stopIfTrue="1">
      <formula>O47=S47</formula>
    </cfRule>
  </conditionalFormatting>
  <conditionalFormatting sqref="S47:U48">
    <cfRule type="expression" dxfId="65" priority="65" stopIfTrue="1">
      <formula>S47&gt;O47</formula>
    </cfRule>
    <cfRule type="expression" dxfId="64" priority="66" stopIfTrue="1">
      <formula>S47=O47</formula>
    </cfRule>
  </conditionalFormatting>
  <conditionalFormatting sqref="O49:Q50">
    <cfRule type="expression" dxfId="63" priority="63" stopIfTrue="1">
      <formula>O49&gt;S49</formula>
    </cfRule>
    <cfRule type="expression" dxfId="62" priority="64" stopIfTrue="1">
      <formula>O49=S49</formula>
    </cfRule>
  </conditionalFormatting>
  <conditionalFormatting sqref="S49:U50">
    <cfRule type="expression" dxfId="61" priority="61" stopIfTrue="1">
      <formula>S49&gt;O49</formula>
    </cfRule>
    <cfRule type="expression" dxfId="60" priority="62" stopIfTrue="1">
      <formula>S49=O49</formula>
    </cfRule>
  </conditionalFormatting>
  <conditionalFormatting sqref="O49:Q50">
    <cfRule type="expression" dxfId="59" priority="59" stopIfTrue="1">
      <formula>O49&gt;S49</formula>
    </cfRule>
    <cfRule type="expression" dxfId="58" priority="60" stopIfTrue="1">
      <formula>O49=S49</formula>
    </cfRule>
  </conditionalFormatting>
  <conditionalFormatting sqref="S49:U50">
    <cfRule type="expression" dxfId="57" priority="57" stopIfTrue="1">
      <formula>S49&gt;O49</formula>
    </cfRule>
    <cfRule type="expression" dxfId="56" priority="58" stopIfTrue="1">
      <formula>S49=O49</formula>
    </cfRule>
  </conditionalFormatting>
  <conditionalFormatting sqref="O51:Q52">
    <cfRule type="expression" dxfId="55" priority="55" stopIfTrue="1">
      <formula>O51&gt;S51</formula>
    </cfRule>
    <cfRule type="expression" dxfId="54" priority="56" stopIfTrue="1">
      <formula>O51=S51</formula>
    </cfRule>
  </conditionalFormatting>
  <conditionalFormatting sqref="S51:U52">
    <cfRule type="expression" dxfId="53" priority="53" stopIfTrue="1">
      <formula>S51&gt;O51</formula>
    </cfRule>
    <cfRule type="expression" dxfId="52" priority="54" stopIfTrue="1">
      <formula>S51=O51</formula>
    </cfRule>
  </conditionalFormatting>
  <conditionalFormatting sqref="O51:Q52">
    <cfRule type="expression" dxfId="51" priority="51" stopIfTrue="1">
      <formula>O51&gt;S51</formula>
    </cfRule>
    <cfRule type="expression" dxfId="50" priority="52" stopIfTrue="1">
      <formula>O51=S51</formula>
    </cfRule>
  </conditionalFormatting>
  <conditionalFormatting sqref="S51:U52">
    <cfRule type="expression" dxfId="49" priority="49" stopIfTrue="1">
      <formula>S51&gt;O51</formula>
    </cfRule>
    <cfRule type="expression" dxfId="48" priority="50" stopIfTrue="1">
      <formula>S51=O51</formula>
    </cfRule>
  </conditionalFormatting>
  <conditionalFormatting sqref="O53:Q54">
    <cfRule type="expression" dxfId="47" priority="47" stopIfTrue="1">
      <formula>O53&gt;S53</formula>
    </cfRule>
    <cfRule type="expression" dxfId="46" priority="48" stopIfTrue="1">
      <formula>O53=S53</formula>
    </cfRule>
  </conditionalFormatting>
  <conditionalFormatting sqref="S53:U54">
    <cfRule type="expression" dxfId="45" priority="45" stopIfTrue="1">
      <formula>S53&gt;O53</formula>
    </cfRule>
    <cfRule type="expression" dxfId="44" priority="46" stopIfTrue="1">
      <formula>S53=O53</formula>
    </cfRule>
  </conditionalFormatting>
  <conditionalFormatting sqref="O53:Q54">
    <cfRule type="expression" dxfId="43" priority="43" stopIfTrue="1">
      <formula>O53&gt;S53</formula>
    </cfRule>
    <cfRule type="expression" dxfId="42" priority="44" stopIfTrue="1">
      <formula>O53=S53</formula>
    </cfRule>
  </conditionalFormatting>
  <conditionalFormatting sqref="S53:U54">
    <cfRule type="expression" dxfId="41" priority="41" stopIfTrue="1">
      <formula>S53&gt;O53</formula>
    </cfRule>
    <cfRule type="expression" dxfId="40" priority="42" stopIfTrue="1">
      <formula>S53=O53</formula>
    </cfRule>
  </conditionalFormatting>
  <conditionalFormatting sqref="O61:Q62">
    <cfRule type="expression" dxfId="39" priority="39" stopIfTrue="1">
      <formula>O61&gt;S61</formula>
    </cfRule>
    <cfRule type="expression" dxfId="38" priority="40" stopIfTrue="1">
      <formula>O61=S61</formula>
    </cfRule>
  </conditionalFormatting>
  <conditionalFormatting sqref="S61:U62">
    <cfRule type="expression" dxfId="37" priority="37" stopIfTrue="1">
      <formula>S61&gt;O61</formula>
    </cfRule>
    <cfRule type="expression" dxfId="36" priority="38" stopIfTrue="1">
      <formula>S61=O61</formula>
    </cfRule>
  </conditionalFormatting>
  <conditionalFormatting sqref="O61:Q62">
    <cfRule type="expression" dxfId="35" priority="35" stopIfTrue="1">
      <formula>O61&gt;S61</formula>
    </cfRule>
    <cfRule type="expression" dxfId="34" priority="36" stopIfTrue="1">
      <formula>O61=S61</formula>
    </cfRule>
  </conditionalFormatting>
  <conditionalFormatting sqref="S61:U62">
    <cfRule type="expression" dxfId="33" priority="33" stopIfTrue="1">
      <formula>S61&gt;O61</formula>
    </cfRule>
    <cfRule type="expression" dxfId="32" priority="34" stopIfTrue="1">
      <formula>S61=O61</formula>
    </cfRule>
  </conditionalFormatting>
  <conditionalFormatting sqref="O63:Q64">
    <cfRule type="expression" dxfId="31" priority="31" stopIfTrue="1">
      <formula>O63&gt;S63</formula>
    </cfRule>
    <cfRule type="expression" dxfId="30" priority="32" stopIfTrue="1">
      <formula>O63=S63</formula>
    </cfRule>
  </conditionalFormatting>
  <conditionalFormatting sqref="S63:U64">
    <cfRule type="expression" dxfId="29" priority="29" stopIfTrue="1">
      <formula>S63&gt;O63</formula>
    </cfRule>
    <cfRule type="expression" dxfId="28" priority="30" stopIfTrue="1">
      <formula>S63=O63</formula>
    </cfRule>
  </conditionalFormatting>
  <conditionalFormatting sqref="O63:Q64">
    <cfRule type="expression" dxfId="27" priority="27" stopIfTrue="1">
      <formula>O63&gt;S63</formula>
    </cfRule>
    <cfRule type="expression" dxfId="26" priority="28" stopIfTrue="1">
      <formula>O63=S63</formula>
    </cfRule>
  </conditionalFormatting>
  <conditionalFormatting sqref="S63:U64">
    <cfRule type="expression" dxfId="25" priority="25" stopIfTrue="1">
      <formula>S63&gt;O63</formula>
    </cfRule>
    <cfRule type="expression" dxfId="24" priority="26" stopIfTrue="1">
      <formula>S63=O63</formula>
    </cfRule>
  </conditionalFormatting>
  <conditionalFormatting sqref="O65:Q66">
    <cfRule type="expression" dxfId="23" priority="23" stopIfTrue="1">
      <formula>O65&gt;S65</formula>
    </cfRule>
    <cfRule type="expression" dxfId="22" priority="24" stopIfTrue="1">
      <formula>O65=S65</formula>
    </cfRule>
  </conditionalFormatting>
  <conditionalFormatting sqref="S65:U66">
    <cfRule type="expression" dxfId="21" priority="21" stopIfTrue="1">
      <formula>S65&gt;O65</formula>
    </cfRule>
    <cfRule type="expression" dxfId="20" priority="22" stopIfTrue="1">
      <formula>S65=O65</formula>
    </cfRule>
  </conditionalFormatting>
  <conditionalFormatting sqref="O65:Q66">
    <cfRule type="expression" dxfId="19" priority="19" stopIfTrue="1">
      <formula>O65&gt;S65</formula>
    </cfRule>
    <cfRule type="expression" dxfId="18" priority="20" stopIfTrue="1">
      <formula>O65=S65</formula>
    </cfRule>
  </conditionalFormatting>
  <conditionalFormatting sqref="S65:U66">
    <cfRule type="expression" dxfId="17" priority="17" stopIfTrue="1">
      <formula>S65&gt;O65</formula>
    </cfRule>
    <cfRule type="expression" dxfId="16" priority="18" stopIfTrue="1">
      <formula>S65=O65</formula>
    </cfRule>
  </conditionalFormatting>
  <conditionalFormatting sqref="O67:Q68">
    <cfRule type="expression" dxfId="15" priority="15" stopIfTrue="1">
      <formula>O67&gt;S67</formula>
    </cfRule>
    <cfRule type="expression" dxfId="14" priority="16" stopIfTrue="1">
      <formula>O67=S67</formula>
    </cfRule>
  </conditionalFormatting>
  <conditionalFormatting sqref="S67:U68">
    <cfRule type="expression" dxfId="13" priority="13" stopIfTrue="1">
      <formula>S67&gt;O67</formula>
    </cfRule>
    <cfRule type="expression" dxfId="12" priority="14" stopIfTrue="1">
      <formula>S67=O67</formula>
    </cfRule>
  </conditionalFormatting>
  <conditionalFormatting sqref="O67:Q68">
    <cfRule type="expression" dxfId="11" priority="11" stopIfTrue="1">
      <formula>O67&gt;S67</formula>
    </cfRule>
    <cfRule type="expression" dxfId="10" priority="12" stopIfTrue="1">
      <formula>O67=S67</formula>
    </cfRule>
  </conditionalFormatting>
  <conditionalFormatting sqref="S67:U68">
    <cfRule type="expression" dxfId="9" priority="9" stopIfTrue="1">
      <formula>S67&gt;O67</formula>
    </cfRule>
    <cfRule type="expression" dxfId="8" priority="10" stopIfTrue="1">
      <formula>S67=O67</formula>
    </cfRule>
  </conditionalFormatting>
  <conditionalFormatting sqref="O69:Q70">
    <cfRule type="expression" dxfId="7" priority="7" stopIfTrue="1">
      <formula>O69&gt;S69</formula>
    </cfRule>
    <cfRule type="expression" dxfId="6" priority="8" stopIfTrue="1">
      <formula>O69=S69</formula>
    </cfRule>
  </conditionalFormatting>
  <conditionalFormatting sqref="S69:U70">
    <cfRule type="expression" dxfId="5" priority="5" stopIfTrue="1">
      <formula>S69&gt;O69</formula>
    </cfRule>
    <cfRule type="expression" dxfId="4" priority="6" stopIfTrue="1">
      <formula>S69=O69</formula>
    </cfRule>
  </conditionalFormatting>
  <conditionalFormatting sqref="O69:Q70">
    <cfRule type="expression" dxfId="3" priority="3" stopIfTrue="1">
      <formula>O69&gt;S69</formula>
    </cfRule>
    <cfRule type="expression" dxfId="2" priority="4" stopIfTrue="1">
      <formula>O69=S69</formula>
    </cfRule>
  </conditionalFormatting>
  <conditionalFormatting sqref="S69:U70">
    <cfRule type="expression" dxfId="1" priority="1" stopIfTrue="1">
      <formula>S69&gt;O69</formula>
    </cfRule>
    <cfRule type="expression" dxfId="0" priority="2" stopIfTrue="1">
      <formula>S69=O69</formula>
    </cfRule>
  </conditionalFormatting>
  <pageMargins left="0.7" right="0.7" top="0.75" bottom="0.75" header="0.3" footer="0.3"/>
  <pageSetup paperSize="9" scale="82" orientation="portrait" horizontalDpi="4294967294" r:id="rId1"/>
  <rowBreaks count="1" manualBreakCount="1">
    <brk id="70" max="53" man="1"/>
  </rowBreaks>
  <colBreaks count="1" manualBreakCount="1"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A組(6チーム）</vt:lpstr>
      <vt:lpstr>B組(5チーム） </vt:lpstr>
      <vt:lpstr>C組(5チーム）</vt:lpstr>
      <vt:lpstr>D組(5チーム）</vt:lpstr>
      <vt:lpstr>E組(5チーム）</vt:lpstr>
      <vt:lpstr>F組(5チーム）</vt:lpstr>
      <vt:lpstr>G組(5チーム）</vt:lpstr>
      <vt:lpstr>3位結果</vt:lpstr>
      <vt:lpstr>A組(3位計算用)</vt:lpstr>
      <vt:lpstr>組合表</vt:lpstr>
      <vt:lpstr>'A組(3位計算用)'!Print_Area</vt:lpstr>
      <vt:lpstr>'A組(6チーム）'!Print_Area</vt:lpstr>
      <vt:lpstr>'B組(5チーム） '!Print_Area</vt:lpstr>
      <vt:lpstr>'C組(5チーム）'!Print_Area</vt:lpstr>
      <vt:lpstr>'D組(5チーム）'!Print_Area</vt:lpstr>
      <vt:lpstr>'E組(5チーム）'!Print_Area</vt:lpstr>
      <vt:lpstr>'F組(5チーム）'!Print_Area</vt:lpstr>
      <vt:lpstr>'G組(5チーム）'!Print_Area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2016-02-04T00:12:10Z</cp:lastPrinted>
  <dcterms:created xsi:type="dcterms:W3CDTF">2013-01-16T03:13:54Z</dcterms:created>
  <dcterms:modified xsi:type="dcterms:W3CDTF">2019-02-09T09:29:16Z</dcterms:modified>
</cp:coreProperties>
</file>